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VICTORIA\"/>
    </mc:Choice>
  </mc:AlternateContent>
  <bookViews>
    <workbookView xWindow="0" yWindow="0" windowWidth="20490" windowHeight="6420"/>
  </bookViews>
  <sheets>
    <sheet name="raps" sheetId="1" r:id="rId1"/>
  </sheets>
  <calcPr calcId="162913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1" l="1"/>
  <c r="G67" i="1"/>
  <c r="G68" i="1"/>
  <c r="C91" i="1"/>
  <c r="G62" i="1"/>
  <c r="G61" i="1"/>
  <c r="G60" i="1"/>
  <c r="G59" i="1"/>
  <c r="G58" i="1"/>
  <c r="G57" i="1"/>
  <c r="G56" i="1"/>
  <c r="G55" i="1"/>
  <c r="G53" i="1"/>
  <c r="G52" i="1"/>
  <c r="G51" i="1"/>
  <c r="G50" i="1"/>
  <c r="G63" i="1"/>
  <c r="C9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46" i="1"/>
  <c r="C89" i="1"/>
  <c r="G21" i="1"/>
  <c r="G22" i="1"/>
  <c r="G12" i="1"/>
  <c r="G73" i="1"/>
  <c r="C87" i="1"/>
  <c r="G70" i="1"/>
  <c r="G71" i="1"/>
  <c r="C92" i="1"/>
  <c r="G72" i="1"/>
  <c r="C93" i="1"/>
  <c r="D87" i="1"/>
  <c r="D89" i="1"/>
  <c r="D90" i="1"/>
  <c r="D91" i="1"/>
  <c r="E98" i="1"/>
  <c r="D98" i="1"/>
  <c r="C98" i="1"/>
  <c r="G74" i="1"/>
  <c r="D92" i="1"/>
  <c r="D93" i="1"/>
</calcChain>
</file>

<file path=xl/sharedStrings.xml><?xml version="1.0" encoding="utf-8"?>
<sst xmlns="http://schemas.openxmlformats.org/spreadsheetml/2006/main" count="181" uniqueCount="111">
  <si>
    <t>RUBRO O CULTIVO</t>
  </si>
  <si>
    <t>Raps</t>
  </si>
  <si>
    <t>RENDIMIENTO (qqm/há.)</t>
  </si>
  <si>
    <t>VARIEDAD</t>
  </si>
  <si>
    <t>Humberto//Verita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</si>
  <si>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</si>
  <si>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</si>
  <si>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</si>
  <si>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</si>
  <si>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</si>
  <si>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</si>
  <si>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</si>
  <si>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</si>
  <si>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Victoria</t>
  </si>
  <si>
    <t>DESTINO PRODUCCION</t>
  </si>
  <si>
    <t>COMUNA/LOCALIDAD</t>
  </si>
  <si>
    <t>FECHA DE COSECHA</t>
  </si>
  <si>
    <t>FECHA PRECIO INSUMOS</t>
  </si>
  <si>
    <t>CONTINGENCIA</t>
  </si>
  <si>
    <t>Sequía- helada,Lluvia,Nieve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</si>
  <si>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</si>
  <si>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</si>
  <si>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</si>
  <si>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</si>
  <si>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</si>
  <si>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</si>
  <si>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</si>
  <si>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</si>
  <si>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</si>
  <si>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</si>
  <si>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>Subtotal Jornadas Hombre</t>
  </si>
  <si>
    <t>JORNADAS ANIMAL</t>
  </si>
  <si>
    <t>Subtotal Jornadas Animal</t>
  </si>
  <si>
    <t>MAQUINARIA</t>
  </si>
  <si>
    <t>Arado Disco</t>
  </si>
  <si>
    <t>JM</t>
  </si>
  <si>
    <t>Arado Cincel</t>
  </si>
  <si>
    <t>Rastra</t>
  </si>
  <si>
    <t xml:space="preserve">Vibrocultivador </t>
  </si>
  <si>
    <t>Siembra mecanizada</t>
  </si>
  <si>
    <t>Aplicación Herbicida (1)</t>
  </si>
  <si>
    <t>Aplicación Herbicida (2)</t>
  </si>
  <si>
    <t>Aplicación Herbicida (3)</t>
  </si>
  <si>
    <t>Aplicación Herbicida (4)</t>
  </si>
  <si>
    <t>Aplicación Fungicida (1)</t>
  </si>
  <si>
    <t>Aplicación Fungicida (2)</t>
  </si>
  <si>
    <t>Aplicación Fungicida (3)</t>
  </si>
  <si>
    <t>Aplicación Insecticida (1)</t>
  </si>
  <si>
    <t>Aplicación Insecticida (2)</t>
  </si>
  <si>
    <t>Cosecha mecanizada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</si>
  <si>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</si>
  <si>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</si>
  <si>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</si>
  <si>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</si>
  <si>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</si>
  <si>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</si>
  <si>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Kg </t>
  </si>
  <si>
    <t>Glifosato</t>
  </si>
  <si>
    <t>Lt</t>
  </si>
  <si>
    <t>Centurion (1)</t>
  </si>
  <si>
    <t xml:space="preserve">Lt </t>
  </si>
  <si>
    <t>Centurion (2)</t>
  </si>
  <si>
    <t xml:space="preserve">Butizan </t>
  </si>
  <si>
    <t>Taspa 500 EC</t>
  </si>
  <si>
    <t>Engeo (1)</t>
  </si>
  <si>
    <t>Engel (2)</t>
  </si>
  <si>
    <t>Prosaro (1)</t>
  </si>
  <si>
    <t>Prosaro (2)</t>
  </si>
  <si>
    <t>NPK (MEZLA 11-30-11)</t>
  </si>
  <si>
    <t>Urea</t>
  </si>
  <si>
    <t>Materiales de cosecha</t>
  </si>
  <si>
    <t xml:space="preserve">Un </t>
  </si>
  <si>
    <t>Subtotal Insumos</t>
  </si>
  <si>
    <t>OTROS</t>
  </si>
  <si>
    <t>Item</t>
  </si>
  <si>
    <t>Análisis de suelo</t>
  </si>
  <si>
    <t>Muestra</t>
  </si>
  <si>
    <t>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</si>
  <si>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</si>
  <si>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</si>
  <si>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</si>
  <si>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</si>
  <si>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</si>
  <si>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</si>
  <si>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</rPr>
      <t>Fuente</t>
    </r>
    <r>
      <rPr>
        <sz val="8"/>
        <color indexed="8"/>
        <rFont val="Calibri"/>
      </rPr>
      <t>: INDAP</t>
    </r>
  </si>
  <si>
    <r>
      <rPr>
        <b/>
        <u/>
        <sz val="7"/>
        <color indexed="8"/>
        <rFont val="Calibri"/>
      </rPr>
      <t>Notas</t>
    </r>
    <r>
      <rPr>
        <b/>
        <sz val="7"/>
        <color indexed="8"/>
        <rFont val="Calibri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</si>
  <si>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</si>
  <si>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</si>
  <si>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</si>
  <si>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</si>
  <si>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</si>
  <si>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</si>
  <si>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</si>
  <si>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</si>
  <si>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</si>
  <si>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</si>
  <si>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</si>
  <si>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</si>
  <si>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</si>
  <si>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</si>
  <si>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</si>
  <si>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</si>
  <si>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Rendimiento (qqm/há)</t>
  </si>
  <si>
    <t>Costo unitario ($/qqm) (*)</t>
  </si>
  <si>
    <t>(*): Este valor representa el valor mìnimo de venta del producto</t>
  </si>
  <si>
    <t xml:space="preserve"> Marzo-Junio</t>
  </si>
  <si>
    <t>Agosto-Octubre</t>
  </si>
  <si>
    <t>Octubre-Noviembre</t>
  </si>
  <si>
    <t>Enero-Febrero</t>
  </si>
  <si>
    <t>Marzo-Julio</t>
  </si>
  <si>
    <t>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</si>
</sst>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8"/>
      <color indexed="9"/>
      <name val="Arial Narrow"/>
    </font>
    <font>
      <sz val="8"/>
      <color indexed="8"/>
      <name val="Arial Narrow"/>
    </font>
    <font>
      <sz val="8"/>
      <color indexed="9"/>
      <name val="Arial Narrow"/>
    </font>
    <font>
      <b/>
      <i/>
      <sz val="8"/>
      <color indexed="9"/>
      <name val="Arial Narrow"/>
    </font>
    <font>
      <u/>
      <sz val="8"/>
      <color indexed="8"/>
      <name val="Calibri"/>
    </font>
    <font>
      <sz val="8"/>
      <color indexed="8"/>
      <name val="Calibri"/>
    </font>
    <font>
      <b/>
      <sz val="7"/>
      <color indexed="9"/>
      <name val="Calibri"/>
    </font>
    <font>
      <b/>
      <sz val="9"/>
      <color indexed="9"/>
      <name val="Calibri"/>
    </font>
    <font>
      <b/>
      <sz val="7"/>
      <color indexed="8"/>
      <name val="Calibri"/>
    </font>
    <font>
      <b/>
      <u/>
      <sz val="7"/>
      <color indexed="8"/>
      <name val="Calibri"/>
    </font>
    <font>
      <sz val="7"/>
      <color indexed="8"/>
      <name val="Calibri"/>
    </font>
    <font>
      <b/>
      <sz val="7"/>
      <color indexed="15"/>
      <name val="Calibri"/>
    </font>
    <font>
      <sz val="8"/>
      <color indexed="9"/>
      <name val="Calibri"/>
    </font>
    <font>
      <b/>
      <sz val="9"/>
      <color indexed="8"/>
      <name val="Calibri"/>
    </font>
    <font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1" fillId="3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 wrapText="1"/>
    </xf>
    <xf numFmtId="0" fontId="2" fillId="2" borderId="11" xfId="0" applyFont="1" applyFill="1" applyBorder="1"/>
    <xf numFmtId="3" fontId="2" fillId="2" borderId="10" xfId="0" applyNumberFormat="1" applyFont="1" applyFill="1" applyBorder="1" applyAlignment="1">
      <alignment horizontal="left"/>
    </xf>
    <xf numFmtId="0" fontId="0" fillId="2" borderId="12" xfId="0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17" fontId="2" fillId="2" borderId="10" xfId="0" applyNumberFormat="1" applyFont="1" applyFill="1" applyBorder="1" applyAlignment="1">
      <alignment horizontal="left"/>
    </xf>
    <xf numFmtId="49" fontId="2" fillId="2" borderId="10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wrapText="1"/>
    </xf>
    <xf numFmtId="14" fontId="2" fillId="2" borderId="13" xfId="0" applyNumberFormat="1" applyFont="1" applyFill="1" applyBorder="1"/>
    <xf numFmtId="0" fontId="2" fillId="2" borderId="8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/>
    <xf numFmtId="0" fontId="0" fillId="2" borderId="16" xfId="0" applyFill="1" applyBorder="1"/>
    <xf numFmtId="49" fontId="1" fillId="5" borderId="17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right"/>
    </xf>
    <xf numFmtId="49" fontId="3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right" vertical="center"/>
    </xf>
    <xf numFmtId="3" fontId="3" fillId="3" borderId="1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/>
    <xf numFmtId="49" fontId="1" fillId="5" borderId="19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0" fontId="0" fillId="2" borderId="22" xfId="0" applyFill="1" applyBorder="1"/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4" xfId="0" applyNumberFormat="1" applyFont="1" applyFill="1" applyBorder="1"/>
    <xf numFmtId="49" fontId="1" fillId="3" borderId="17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right"/>
    </xf>
    <xf numFmtId="49" fontId="2" fillId="2" borderId="25" xfId="0" applyNumberFormat="1" applyFont="1" applyFill="1" applyBorder="1"/>
    <xf numFmtId="0" fontId="3" fillId="3" borderId="19" xfId="0" applyFont="1" applyFill="1" applyBorder="1" applyAlignment="1">
      <alignment horizontal="right" vertical="center"/>
    </xf>
    <xf numFmtId="3" fontId="3" fillId="3" borderId="19" xfId="0" applyNumberFormat="1" applyFont="1" applyFill="1" applyBorder="1" applyAlignment="1">
      <alignment horizontal="right" vertical="center"/>
    </xf>
    <xf numFmtId="49" fontId="3" fillId="3" borderId="26" xfId="0" applyNumberFormat="1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2" fillId="2" borderId="27" xfId="0" applyFont="1" applyFill="1" applyBorder="1"/>
    <xf numFmtId="3" fontId="2" fillId="2" borderId="27" xfId="0" applyNumberFormat="1" applyFont="1" applyFill="1" applyBorder="1"/>
    <xf numFmtId="49" fontId="1" fillId="5" borderId="28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166" fontId="1" fillId="5" borderId="17" xfId="0" applyNumberFormat="1" applyFont="1" applyFill="1" applyBorder="1" applyAlignment="1">
      <alignment vertical="center"/>
    </xf>
    <xf numFmtId="0" fontId="0" fillId="2" borderId="33" xfId="0" applyFill="1" applyBorder="1"/>
    <xf numFmtId="49" fontId="0" fillId="2" borderId="34" xfId="0" applyNumberForma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166" fontId="8" fillId="2" borderId="34" xfId="0" applyNumberFormat="1" applyFont="1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0" fillId="2" borderId="36" xfId="0" applyFill="1" applyBorder="1"/>
    <xf numFmtId="49" fontId="9" fillId="2" borderId="37" xfId="0" applyNumberFormat="1" applyFont="1" applyFill="1" applyBorder="1" applyAlignment="1">
      <alignment vertical="center"/>
    </xf>
    <xf numFmtId="0" fontId="11" fillId="2" borderId="38" xfId="0" applyFont="1" applyFill="1" applyBorder="1"/>
    <xf numFmtId="0" fontId="11" fillId="2" borderId="39" xfId="0" applyFont="1" applyFill="1" applyBorder="1"/>
    <xf numFmtId="166" fontId="8" fillId="2" borderId="40" xfId="0" applyNumberFormat="1" applyFont="1" applyFill="1" applyBorder="1" applyAlignment="1">
      <alignment vertical="center"/>
    </xf>
    <xf numFmtId="49" fontId="11" fillId="2" borderId="40" xfId="0" applyNumberFormat="1" applyFont="1" applyFill="1" applyBorder="1" applyAlignment="1">
      <alignment vertical="center"/>
    </xf>
    <xf numFmtId="0" fontId="11" fillId="2" borderId="6" xfId="0" applyFont="1" applyFill="1" applyBorder="1"/>
    <xf numFmtId="0" fontId="11" fillId="2" borderId="41" xfId="0" applyFont="1" applyFill="1" applyBorder="1"/>
    <xf numFmtId="49" fontId="11" fillId="2" borderId="42" xfId="0" applyNumberFormat="1" applyFont="1" applyFill="1" applyBorder="1" applyAlignment="1">
      <alignment vertical="center"/>
    </xf>
    <xf numFmtId="0" fontId="11" fillId="2" borderId="35" xfId="0" applyFont="1" applyFill="1" applyBorder="1"/>
    <xf numFmtId="0" fontId="11" fillId="2" borderId="43" xfId="0" applyFont="1" applyFill="1" applyBorder="1"/>
    <xf numFmtId="0" fontId="11" fillId="2" borderId="38" xfId="0" applyFont="1" applyFill="1" applyBorder="1" applyAlignment="1">
      <alignment vertical="center"/>
    </xf>
    <xf numFmtId="0" fontId="11" fillId="6" borderId="43" xfId="0" applyFont="1" applyFill="1" applyBorder="1"/>
    <xf numFmtId="0" fontId="11" fillId="7" borderId="40" xfId="0" applyFont="1" applyFill="1" applyBorder="1"/>
    <xf numFmtId="0" fontId="11" fillId="7" borderId="6" xfId="0" applyFont="1" applyFill="1" applyBorder="1"/>
    <xf numFmtId="49" fontId="9" fillId="8" borderId="44" xfId="0" applyNumberFormat="1" applyFont="1" applyFill="1" applyBorder="1" applyAlignment="1">
      <alignment vertical="center"/>
    </xf>
    <xf numFmtId="49" fontId="9" fillId="8" borderId="45" xfId="0" applyNumberFormat="1" applyFont="1" applyFill="1" applyBorder="1" applyAlignment="1">
      <alignment vertical="center"/>
    </xf>
    <xf numFmtId="49" fontId="11" fillId="8" borderId="46" xfId="0" applyNumberFormat="1" applyFont="1" applyFill="1" applyBorder="1"/>
    <xf numFmtId="49" fontId="9" fillId="2" borderId="47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48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7" fontId="9" fillId="2" borderId="10" xfId="0" applyNumberFormat="1" applyFont="1" applyFill="1" applyBorder="1" applyAlignment="1">
      <alignment vertical="center"/>
    </xf>
    <xf numFmtId="0" fontId="7" fillId="7" borderId="40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/>
    </xf>
    <xf numFmtId="49" fontId="9" fillId="8" borderId="49" xfId="0" applyNumberFormat="1" applyFont="1" applyFill="1" applyBorder="1" applyAlignment="1">
      <alignment vertical="center"/>
    </xf>
    <xf numFmtId="167" fontId="9" fillId="8" borderId="50" xfId="0" applyNumberFormat="1" applyFont="1" applyFill="1" applyBorder="1" applyAlignment="1">
      <alignment vertical="center"/>
    </xf>
    <xf numFmtId="9" fontId="9" fillId="8" borderId="51" xfId="0" applyNumberFormat="1" applyFont="1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7" fillId="6" borderId="42" xfId="0" applyFont="1" applyFill="1" applyBorder="1" applyAlignment="1">
      <alignment vertical="center"/>
    </xf>
    <xf numFmtId="49" fontId="12" fillId="6" borderId="35" xfId="0" applyNumberFormat="1" applyFont="1" applyFill="1" applyBorder="1" applyAlignment="1">
      <alignment vertical="center"/>
    </xf>
    <xf numFmtId="0" fontId="7" fillId="6" borderId="35" xfId="0" applyFont="1" applyFill="1" applyBorder="1" applyAlignment="1">
      <alignment vertical="center"/>
    </xf>
    <xf numFmtId="0" fontId="7" fillId="6" borderId="43" xfId="0" applyFont="1" applyFill="1" applyBorder="1" applyAlignment="1">
      <alignment vertical="center"/>
    </xf>
    <xf numFmtId="0" fontId="9" fillId="8" borderId="45" xfId="0" applyNumberFormat="1" applyFont="1" applyFill="1" applyBorder="1" applyAlignment="1">
      <alignment vertical="center"/>
    </xf>
    <xf numFmtId="0" fontId="9" fillId="8" borderId="46" xfId="0" applyNumberFormat="1" applyFont="1" applyFill="1" applyBorder="1" applyAlignment="1">
      <alignment vertical="center"/>
    </xf>
    <xf numFmtId="0" fontId="9" fillId="7" borderId="40" xfId="0" applyFont="1" applyFill="1" applyBorder="1" applyAlignment="1">
      <alignment vertical="center"/>
    </xf>
    <xf numFmtId="166" fontId="14" fillId="2" borderId="6" xfId="0" applyNumberFormat="1" applyFont="1" applyFill="1" applyBorder="1" applyAlignment="1">
      <alignment vertical="center"/>
    </xf>
    <xf numFmtId="0" fontId="9" fillId="7" borderId="12" xfId="0" applyFont="1" applyFill="1" applyBorder="1" applyAlignment="1">
      <alignment vertical="center"/>
    </xf>
    <xf numFmtId="49" fontId="11" fillId="2" borderId="52" xfId="0" applyNumberFormat="1" applyFont="1" applyFill="1" applyBorder="1" applyAlignment="1">
      <alignment vertical="center"/>
    </xf>
    <xf numFmtId="0" fontId="11" fillId="2" borderId="52" xfId="0" applyFont="1" applyFill="1" applyBorder="1"/>
    <xf numFmtId="0" fontId="11" fillId="2" borderId="53" xfId="0" applyFont="1" applyFill="1" applyBorder="1"/>
    <xf numFmtId="0" fontId="0" fillId="2" borderId="53" xfId="0" applyFill="1" applyBorder="1"/>
    <xf numFmtId="0" fontId="0" fillId="2" borderId="54" xfId="0" applyFill="1" applyBorder="1"/>
    <xf numFmtId="17" fontId="2" fillId="2" borderId="57" xfId="0" applyNumberFormat="1" applyFont="1" applyFill="1" applyBorder="1" applyAlignment="1">
      <alignment horizontal="left"/>
    </xf>
    <xf numFmtId="0" fontId="2" fillId="2" borderId="58" xfId="0" applyFont="1" applyFill="1" applyBorder="1" applyAlignment="1">
      <alignment horizontal="justify" wrapText="1"/>
    </xf>
    <xf numFmtId="49" fontId="2" fillId="2" borderId="55" xfId="0" applyNumberFormat="1" applyFont="1" applyFill="1" applyBorder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165" fontId="2" fillId="2" borderId="25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right" vertical="center"/>
    </xf>
    <xf numFmtId="0" fontId="15" fillId="2" borderId="25" xfId="0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3" fontId="3" fillId="3" borderId="26" xfId="0" applyNumberFormat="1" applyFont="1" applyFill="1" applyBorder="1" applyAlignment="1">
      <alignment horizontal="right" vertical="center"/>
    </xf>
    <xf numFmtId="49" fontId="12" fillId="6" borderId="42" xfId="0" applyNumberFormat="1" applyFont="1" applyFill="1" applyBorder="1" applyAlignment="1">
      <alignment vertical="center"/>
    </xf>
    <xf numFmtId="0" fontId="9" fillId="6" borderId="35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3" fillId="3" borderId="10" xfId="0" applyNumberFormat="1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56" xfId="0" applyFont="1" applyFill="1" applyBorder="1" applyAlignment="1"/>
    <xf numFmtId="49" fontId="4" fillId="3" borderId="1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CB3B0"/>
      <rgbColor rgb="FF777670"/>
      <rgbColor rgb="FF7F7F7F"/>
      <rgbColor rgb="FFFF891C"/>
      <rgbColor rgb="FFFEFEFE"/>
      <rgbColor rgb="FFB97034"/>
      <rgbColor rgb="FFD8D8D8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1104900</xdr:colOff>
      <xdr:row>7</xdr:row>
      <xdr:rowOff>154833</xdr:rowOff>
    </xdr:to>
    <xdr:pic>
      <xdr:nvPicPr>
        <xdr:cNvPr id="2" name="Imagen 1" descr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90500"/>
          <a:ext cx="6210300" cy="12978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GridLines="0" tabSelected="1" topLeftCell="A63" workbookViewId="0">
      <selection activeCell="E21" sqref="E21:G2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12" width="10.85546875" style="1" customWidth="1"/>
    <col min="13" max="16384" width="10.85546875" style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  <c r="H1" s="3"/>
      <c r="I1" s="4"/>
      <c r="J1" s="4"/>
      <c r="K1" s="5"/>
    </row>
    <row r="2" spans="1:11" ht="15" customHeight="1" x14ac:dyDescent="0.25">
      <c r="A2" s="2"/>
      <c r="B2" s="2"/>
      <c r="C2" s="2"/>
      <c r="D2" s="2"/>
      <c r="E2" s="2"/>
      <c r="F2" s="2"/>
      <c r="G2" s="2"/>
      <c r="H2" s="6"/>
      <c r="I2" s="7"/>
      <c r="J2" s="7"/>
      <c r="K2" s="8"/>
    </row>
    <row r="3" spans="1:11" ht="15" customHeight="1" x14ac:dyDescent="0.25">
      <c r="A3" s="2"/>
      <c r="B3" s="2"/>
      <c r="C3" s="2"/>
      <c r="D3" s="2"/>
      <c r="E3" s="2"/>
      <c r="F3" s="2"/>
      <c r="G3" s="2"/>
      <c r="H3" s="6"/>
      <c r="I3" s="7"/>
      <c r="J3" s="7"/>
      <c r="K3" s="8"/>
    </row>
    <row r="4" spans="1:11" ht="15" customHeight="1" x14ac:dyDescent="0.25">
      <c r="A4" s="2"/>
      <c r="B4" s="2"/>
      <c r="C4" s="2"/>
      <c r="D4" s="2"/>
      <c r="E4" s="2"/>
      <c r="F4" s="2"/>
      <c r="G4" s="2"/>
      <c r="H4" s="6"/>
      <c r="I4" s="7"/>
      <c r="J4" s="7"/>
      <c r="K4" s="8"/>
    </row>
    <row r="5" spans="1:11" ht="15" customHeight="1" x14ac:dyDescent="0.25">
      <c r="A5" s="2"/>
      <c r="B5" s="2"/>
      <c r="C5" s="2"/>
      <c r="D5" s="2"/>
      <c r="E5" s="2"/>
      <c r="F5" s="2"/>
      <c r="G5" s="2"/>
      <c r="H5" s="6"/>
      <c r="I5" s="7"/>
      <c r="J5" s="7"/>
      <c r="K5" s="8"/>
    </row>
    <row r="6" spans="1:11" ht="15" customHeight="1" x14ac:dyDescent="0.25">
      <c r="A6" s="2"/>
      <c r="B6" s="2"/>
      <c r="C6" s="2"/>
      <c r="D6" s="2"/>
      <c r="E6" s="2"/>
      <c r="F6" s="2"/>
      <c r="G6" s="2"/>
      <c r="H6" s="6"/>
      <c r="I6" s="7"/>
      <c r="J6" s="7"/>
      <c r="K6" s="8"/>
    </row>
    <row r="7" spans="1:11" ht="15" customHeight="1" x14ac:dyDescent="0.25">
      <c r="A7" s="2"/>
      <c r="B7" s="2"/>
      <c r="C7" s="2"/>
      <c r="D7" s="2"/>
      <c r="E7" s="2"/>
      <c r="F7" s="2"/>
      <c r="G7" s="2"/>
      <c r="H7" s="6"/>
      <c r="I7" s="7"/>
      <c r="J7" s="7"/>
      <c r="K7" s="8"/>
    </row>
    <row r="8" spans="1:11" ht="15" customHeight="1" x14ac:dyDescent="0.25">
      <c r="A8" s="2"/>
      <c r="B8" s="9"/>
      <c r="C8" s="9"/>
      <c r="D8" s="2"/>
      <c r="E8" s="9"/>
      <c r="F8" s="9"/>
      <c r="G8" s="9"/>
      <c r="H8" s="6"/>
      <c r="I8" s="7"/>
      <c r="J8" s="7"/>
      <c r="K8" s="8"/>
    </row>
    <row r="9" spans="1:11" ht="12" customHeight="1" x14ac:dyDescent="0.25">
      <c r="A9" s="10"/>
      <c r="B9" s="11" t="s">
        <v>0</v>
      </c>
      <c r="C9" s="12" t="s">
        <v>1</v>
      </c>
      <c r="D9" s="13"/>
      <c r="E9" s="155" t="s">
        <v>2</v>
      </c>
      <c r="F9" s="156"/>
      <c r="G9" s="14">
        <v>50</v>
      </c>
      <c r="H9" s="15"/>
      <c r="I9" s="7"/>
      <c r="J9" s="7"/>
      <c r="K9" s="8"/>
    </row>
    <row r="10" spans="1:11" ht="12" customHeight="1" x14ac:dyDescent="0.25">
      <c r="A10" s="10"/>
      <c r="B10" s="16" t="s">
        <v>3</v>
      </c>
      <c r="C10" s="17" t="s">
        <v>4</v>
      </c>
      <c r="D10" s="13"/>
      <c r="E10" s="153" t="s">
        <v>5</v>
      </c>
      <c r="F10" s="154"/>
      <c r="G10" s="19">
        <v>45323</v>
      </c>
      <c r="H10" s="15"/>
      <c r="I10" s="7"/>
      <c r="J10" s="7"/>
      <c r="K10" s="8"/>
    </row>
    <row r="11" spans="1:11" ht="12" customHeight="1" x14ac:dyDescent="0.25">
      <c r="A11" s="10"/>
      <c r="B11" s="16" t="s">
        <v>6</v>
      </c>
      <c r="C11" s="17" t="s">
        <v>7</v>
      </c>
      <c r="D11" s="13"/>
      <c r="E11" s="153" t="s">
        <v>8</v>
      </c>
      <c r="F11" s="154"/>
      <c r="G11" s="14">
        <v>52000</v>
      </c>
      <c r="H11" s="15"/>
      <c r="I11" s="7"/>
      <c r="J11" s="7"/>
      <c r="K11" s="8"/>
    </row>
    <row r="12" spans="1:11" ht="12" customHeight="1" x14ac:dyDescent="0.25">
      <c r="A12" s="10"/>
      <c r="B12" s="16" t="s">
        <v>9</v>
      </c>
      <c r="C12" s="17" t="s">
        <v>10</v>
      </c>
      <c r="D12" s="13"/>
      <c r="E12" s="20" t="s">
        <v>11</v>
      </c>
      <c r="F12" s="21"/>
      <c r="G12" s="14">
        <f>G9*G11</f>
        <v>2600000</v>
      </c>
      <c r="H12" s="15"/>
      <c r="I12" s="7"/>
      <c r="J12" s="7"/>
      <c r="K12" s="8"/>
    </row>
    <row r="13" spans="1:11" ht="12" customHeight="1" x14ac:dyDescent="0.25">
      <c r="A13" s="10"/>
      <c r="B13" s="16" t="s">
        <v>12</v>
      </c>
      <c r="C13" s="22" t="s">
        <v>13</v>
      </c>
      <c r="D13" s="13"/>
      <c r="E13" s="153" t="s">
        <v>14</v>
      </c>
      <c r="F13" s="154"/>
      <c r="G13" s="17" t="s">
        <v>110</v>
      </c>
      <c r="H13" s="15"/>
      <c r="I13" s="7"/>
      <c r="J13" s="7"/>
      <c r="K13" s="8"/>
    </row>
    <row r="14" spans="1:11" ht="12" customHeight="1" x14ac:dyDescent="0.25">
      <c r="A14" s="10"/>
      <c r="B14" s="16" t="s">
        <v>15</v>
      </c>
      <c r="C14" s="23" t="s">
        <v>13</v>
      </c>
      <c r="D14" s="13"/>
      <c r="E14" s="153" t="s">
        <v>16</v>
      </c>
      <c r="F14" s="154"/>
      <c r="G14" s="132">
        <v>45323</v>
      </c>
      <c r="H14" s="15"/>
      <c r="I14" s="7"/>
      <c r="J14" s="7"/>
      <c r="K14" s="8"/>
    </row>
    <row r="15" spans="1:11" ht="43.5" customHeight="1" x14ac:dyDescent="0.25">
      <c r="A15" s="10"/>
      <c r="B15" s="16" t="s">
        <v>17</v>
      </c>
      <c r="C15" s="19">
        <v>45323</v>
      </c>
      <c r="D15" s="13"/>
      <c r="E15" s="157" t="s">
        <v>18</v>
      </c>
      <c r="F15" s="158"/>
      <c r="G15" s="134" t="s">
        <v>19</v>
      </c>
      <c r="H15" s="7"/>
      <c r="I15" s="7"/>
      <c r="J15" s="7"/>
      <c r="K15" s="8"/>
    </row>
    <row r="16" spans="1:11" ht="12" customHeight="1" x14ac:dyDescent="0.25">
      <c r="A16" s="2"/>
      <c r="B16" s="24"/>
      <c r="C16" s="25"/>
      <c r="D16" s="26"/>
      <c r="E16" s="27"/>
      <c r="F16" s="27"/>
      <c r="G16" s="133"/>
      <c r="H16" s="6"/>
      <c r="I16" s="7"/>
      <c r="J16" s="7"/>
      <c r="K16" s="8"/>
    </row>
    <row r="17" spans="1:11" ht="12" customHeight="1" x14ac:dyDescent="0.25">
      <c r="A17" s="10"/>
      <c r="B17" s="159" t="s">
        <v>20</v>
      </c>
      <c r="C17" s="160"/>
      <c r="D17" s="160"/>
      <c r="E17" s="160"/>
      <c r="F17" s="160"/>
      <c r="G17" s="160"/>
      <c r="H17" s="15"/>
      <c r="I17" s="7"/>
      <c r="J17" s="7"/>
      <c r="K17" s="8"/>
    </row>
    <row r="18" spans="1:11" ht="12" customHeight="1" x14ac:dyDescent="0.25">
      <c r="A18" s="2"/>
      <c r="B18" s="28"/>
      <c r="C18" s="29"/>
      <c r="D18" s="29"/>
      <c r="E18" s="29"/>
      <c r="F18" s="30"/>
      <c r="G18" s="30"/>
      <c r="H18" s="6"/>
      <c r="I18" s="7"/>
      <c r="J18" s="7"/>
      <c r="K18" s="8"/>
    </row>
    <row r="19" spans="1:11" ht="12" customHeight="1" x14ac:dyDescent="0.25">
      <c r="A19" s="31"/>
      <c r="B19" s="32" t="s">
        <v>21</v>
      </c>
      <c r="C19" s="33"/>
      <c r="D19" s="34"/>
      <c r="E19" s="34"/>
      <c r="F19" s="34"/>
      <c r="G19" s="34"/>
      <c r="H19" s="6"/>
      <c r="I19" s="7"/>
      <c r="J19" s="7"/>
      <c r="K19" s="8"/>
    </row>
    <row r="20" spans="1:11" ht="24" customHeight="1" x14ac:dyDescent="0.25">
      <c r="A20" s="10"/>
      <c r="B20" s="35" t="s">
        <v>22</v>
      </c>
      <c r="C20" s="35" t="s">
        <v>23</v>
      </c>
      <c r="D20" s="35" t="s">
        <v>24</v>
      </c>
      <c r="E20" s="35" t="s">
        <v>25</v>
      </c>
      <c r="F20" s="35" t="s">
        <v>26</v>
      </c>
      <c r="G20" s="35" t="s">
        <v>27</v>
      </c>
      <c r="H20" s="15"/>
      <c r="I20" s="7"/>
      <c r="J20" s="7"/>
      <c r="K20" s="8"/>
    </row>
    <row r="21" spans="1:11" ht="12.75" customHeight="1" x14ac:dyDescent="0.25">
      <c r="A21" s="10"/>
      <c r="B21" s="20" t="s">
        <v>28</v>
      </c>
      <c r="C21" s="135" t="s">
        <v>29</v>
      </c>
      <c r="D21" s="136">
        <v>1</v>
      </c>
      <c r="E21" s="145" t="s">
        <v>105</v>
      </c>
      <c r="F21" s="36">
        <v>20000</v>
      </c>
      <c r="G21" s="36">
        <f>D21*F21</f>
        <v>20000</v>
      </c>
      <c r="H21" s="15"/>
      <c r="I21" s="7"/>
      <c r="J21" s="7"/>
      <c r="K21" s="8"/>
    </row>
    <row r="22" spans="1:11" ht="12.75" customHeight="1" x14ac:dyDescent="0.25">
      <c r="A22" s="10"/>
      <c r="B22" s="37" t="s">
        <v>30</v>
      </c>
      <c r="C22" s="38"/>
      <c r="D22" s="38"/>
      <c r="E22" s="39"/>
      <c r="F22" s="39"/>
      <c r="G22" s="40">
        <f>SUM(G21:G21)</f>
        <v>20000</v>
      </c>
      <c r="H22" s="15"/>
      <c r="I22" s="7"/>
      <c r="J22" s="7"/>
      <c r="K22" s="8"/>
    </row>
    <row r="23" spans="1:11" ht="12" customHeight="1" x14ac:dyDescent="0.25">
      <c r="A23" s="2"/>
      <c r="B23" s="28"/>
      <c r="C23" s="137"/>
      <c r="D23" s="137"/>
      <c r="E23" s="137"/>
      <c r="F23" s="41"/>
      <c r="G23" s="41"/>
      <c r="H23" s="6"/>
      <c r="I23" s="7"/>
      <c r="J23" s="7"/>
      <c r="K23" s="8"/>
    </row>
    <row r="24" spans="1:11" ht="12" customHeight="1" x14ac:dyDescent="0.25">
      <c r="A24" s="31"/>
      <c r="B24" s="42" t="s">
        <v>31</v>
      </c>
      <c r="C24" s="43"/>
      <c r="D24" s="44"/>
      <c r="E24" s="44"/>
      <c r="F24" s="45"/>
      <c r="G24" s="45"/>
      <c r="H24" s="6"/>
      <c r="I24" s="7"/>
      <c r="J24" s="7"/>
      <c r="K24" s="8"/>
    </row>
    <row r="25" spans="1:11" ht="24" customHeight="1" x14ac:dyDescent="0.25">
      <c r="A25" s="31"/>
      <c r="B25" s="46" t="s">
        <v>22</v>
      </c>
      <c r="C25" s="47" t="s">
        <v>23</v>
      </c>
      <c r="D25" s="47" t="s">
        <v>24</v>
      </c>
      <c r="E25" s="46" t="s">
        <v>25</v>
      </c>
      <c r="F25" s="47" t="s">
        <v>26</v>
      </c>
      <c r="G25" s="46" t="s">
        <v>27</v>
      </c>
      <c r="H25" s="48"/>
      <c r="I25" s="7"/>
      <c r="J25" s="7"/>
      <c r="K25" s="8"/>
    </row>
    <row r="26" spans="1:11" ht="12" customHeight="1" x14ac:dyDescent="0.25">
      <c r="A26" s="31"/>
      <c r="B26" s="49"/>
      <c r="C26" s="50"/>
      <c r="D26" s="50"/>
      <c r="E26" s="50"/>
      <c r="F26" s="49"/>
      <c r="G26" s="49"/>
      <c r="H26" s="48"/>
      <c r="I26" s="7"/>
      <c r="J26" s="7"/>
      <c r="K26" s="8"/>
    </row>
    <row r="27" spans="1:11" ht="12" customHeight="1" x14ac:dyDescent="0.25">
      <c r="A27" s="31"/>
      <c r="B27" s="51" t="s">
        <v>32</v>
      </c>
      <c r="C27" s="52"/>
      <c r="D27" s="52"/>
      <c r="E27" s="52"/>
      <c r="F27" s="53"/>
      <c r="G27" s="53"/>
      <c r="H27" s="48"/>
      <c r="I27" s="7"/>
      <c r="J27" s="7"/>
      <c r="K27" s="8"/>
    </row>
    <row r="28" spans="1:11" ht="12" customHeight="1" x14ac:dyDescent="0.25">
      <c r="A28" s="2"/>
      <c r="B28" s="54"/>
      <c r="C28" s="138"/>
      <c r="D28" s="138"/>
      <c r="E28" s="138"/>
      <c r="F28" s="55"/>
      <c r="G28" s="55"/>
      <c r="H28" s="6"/>
      <c r="I28" s="7"/>
      <c r="J28" s="7"/>
      <c r="K28" s="8"/>
    </row>
    <row r="29" spans="1:11" ht="12" customHeight="1" x14ac:dyDescent="0.25">
      <c r="A29" s="31"/>
      <c r="B29" s="42" t="s">
        <v>33</v>
      </c>
      <c r="C29" s="43"/>
      <c r="D29" s="44"/>
      <c r="E29" s="44"/>
      <c r="F29" s="45"/>
      <c r="G29" s="45"/>
      <c r="H29" s="6"/>
      <c r="I29" s="7"/>
      <c r="J29" s="7"/>
      <c r="K29" s="8"/>
    </row>
    <row r="30" spans="1:11" ht="24" customHeight="1" x14ac:dyDescent="0.25">
      <c r="A30" s="31"/>
      <c r="B30" s="56" t="s">
        <v>22</v>
      </c>
      <c r="C30" s="56" t="s">
        <v>23</v>
      </c>
      <c r="D30" s="56" t="s">
        <v>24</v>
      </c>
      <c r="E30" s="56" t="s">
        <v>25</v>
      </c>
      <c r="F30" s="57" t="s">
        <v>26</v>
      </c>
      <c r="G30" s="56" t="s">
        <v>27</v>
      </c>
      <c r="H30" s="48"/>
      <c r="I30" s="7"/>
      <c r="J30" s="7"/>
      <c r="K30" s="8"/>
    </row>
    <row r="31" spans="1:11" ht="12.75" customHeight="1" x14ac:dyDescent="0.25">
      <c r="A31" s="10"/>
      <c r="B31" s="17" t="s">
        <v>34</v>
      </c>
      <c r="C31" s="135" t="s">
        <v>35</v>
      </c>
      <c r="D31" s="139">
        <v>6.25E-2</v>
      </c>
      <c r="E31" s="145" t="s">
        <v>105</v>
      </c>
      <c r="F31" s="36">
        <v>432000</v>
      </c>
      <c r="G31" s="36">
        <f t="shared" ref="G31:G45" si="0">D31*F31</f>
        <v>27000</v>
      </c>
      <c r="H31" s="15"/>
      <c r="I31" s="7"/>
      <c r="J31" s="7"/>
      <c r="K31" s="8"/>
    </row>
    <row r="32" spans="1:11" ht="12.75" customHeight="1" x14ac:dyDescent="0.25">
      <c r="A32" s="10"/>
      <c r="B32" s="17" t="s">
        <v>36</v>
      </c>
      <c r="C32" s="135" t="s">
        <v>35</v>
      </c>
      <c r="D32" s="139">
        <v>6.25E-2</v>
      </c>
      <c r="E32" s="145" t="s">
        <v>105</v>
      </c>
      <c r="F32" s="36">
        <v>432000</v>
      </c>
      <c r="G32" s="36">
        <f t="shared" si="0"/>
        <v>27000</v>
      </c>
      <c r="H32" s="15"/>
      <c r="I32" s="7"/>
      <c r="J32" s="7"/>
      <c r="K32" s="8"/>
    </row>
    <row r="33" spans="1:11" ht="12.75" customHeight="1" x14ac:dyDescent="0.25">
      <c r="A33" s="10"/>
      <c r="B33" s="17" t="s">
        <v>37</v>
      </c>
      <c r="C33" s="135" t="s">
        <v>35</v>
      </c>
      <c r="D33" s="139">
        <v>6.25E-2</v>
      </c>
      <c r="E33" s="145" t="s">
        <v>105</v>
      </c>
      <c r="F33" s="36">
        <v>432000</v>
      </c>
      <c r="G33" s="36">
        <f t="shared" si="0"/>
        <v>27000</v>
      </c>
      <c r="H33" s="15"/>
      <c r="I33" s="7"/>
      <c r="J33" s="7"/>
      <c r="K33" s="8"/>
    </row>
    <row r="34" spans="1:11" ht="12.75" customHeight="1" x14ac:dyDescent="0.25">
      <c r="A34" s="10"/>
      <c r="B34" s="17" t="s">
        <v>38</v>
      </c>
      <c r="C34" s="135" t="s">
        <v>35</v>
      </c>
      <c r="D34" s="139">
        <v>6.25E-2</v>
      </c>
      <c r="E34" s="145" t="s">
        <v>105</v>
      </c>
      <c r="F34" s="36">
        <v>256000</v>
      </c>
      <c r="G34" s="36">
        <f t="shared" si="0"/>
        <v>16000</v>
      </c>
      <c r="H34" s="15"/>
      <c r="I34" s="7"/>
      <c r="J34" s="7"/>
      <c r="K34" s="8"/>
    </row>
    <row r="35" spans="1:11" ht="12.75" customHeight="1" x14ac:dyDescent="0.25">
      <c r="A35" s="10"/>
      <c r="B35" s="17" t="s">
        <v>39</v>
      </c>
      <c r="C35" s="135" t="s">
        <v>35</v>
      </c>
      <c r="D35" s="139">
        <v>6.25E-2</v>
      </c>
      <c r="E35" s="145" t="s">
        <v>105</v>
      </c>
      <c r="F35" s="36">
        <v>400000</v>
      </c>
      <c r="G35" s="36">
        <f t="shared" si="0"/>
        <v>25000</v>
      </c>
      <c r="H35" s="15"/>
      <c r="I35" s="7"/>
      <c r="J35" s="7"/>
      <c r="K35" s="8"/>
    </row>
    <row r="36" spans="1:11" ht="12.75" customHeight="1" x14ac:dyDescent="0.25">
      <c r="A36" s="10"/>
      <c r="B36" s="17" t="s">
        <v>40</v>
      </c>
      <c r="C36" s="135" t="s">
        <v>35</v>
      </c>
      <c r="D36" s="139">
        <v>3.125E-2</v>
      </c>
      <c r="E36" s="146" t="s">
        <v>106</v>
      </c>
      <c r="F36" s="36">
        <v>480000</v>
      </c>
      <c r="G36" s="36">
        <f t="shared" si="0"/>
        <v>15000</v>
      </c>
      <c r="H36" s="15"/>
      <c r="I36" s="7"/>
      <c r="J36" s="7"/>
      <c r="K36" s="8"/>
    </row>
    <row r="37" spans="1:11" ht="12.75" customHeight="1" x14ac:dyDescent="0.25">
      <c r="A37" s="10"/>
      <c r="B37" s="17" t="s">
        <v>41</v>
      </c>
      <c r="C37" s="135" t="s">
        <v>35</v>
      </c>
      <c r="D37" s="139">
        <v>3.125E-2</v>
      </c>
      <c r="E37" s="146" t="s">
        <v>106</v>
      </c>
      <c r="F37" s="36">
        <v>480000</v>
      </c>
      <c r="G37" s="36">
        <f t="shared" si="0"/>
        <v>15000</v>
      </c>
      <c r="H37" s="15"/>
      <c r="I37" s="7"/>
      <c r="J37" s="7"/>
      <c r="K37" s="8"/>
    </row>
    <row r="38" spans="1:11" ht="12.75" customHeight="1" x14ac:dyDescent="0.25">
      <c r="A38" s="10"/>
      <c r="B38" s="17" t="s">
        <v>42</v>
      </c>
      <c r="C38" s="135" t="s">
        <v>35</v>
      </c>
      <c r="D38" s="139">
        <v>3.125E-2</v>
      </c>
      <c r="E38" s="146" t="s">
        <v>106</v>
      </c>
      <c r="F38" s="36">
        <v>480000</v>
      </c>
      <c r="G38" s="36">
        <f t="shared" si="0"/>
        <v>15000</v>
      </c>
      <c r="H38" s="15"/>
      <c r="I38" s="7"/>
      <c r="J38" s="7"/>
      <c r="K38" s="8"/>
    </row>
    <row r="39" spans="1:11" ht="12.75" customHeight="1" x14ac:dyDescent="0.25">
      <c r="A39" s="10"/>
      <c r="B39" s="17" t="s">
        <v>43</v>
      </c>
      <c r="C39" s="135" t="s">
        <v>35</v>
      </c>
      <c r="D39" s="139">
        <v>3.125E-2</v>
      </c>
      <c r="E39" s="146" t="s">
        <v>106</v>
      </c>
      <c r="F39" s="36">
        <v>480000</v>
      </c>
      <c r="G39" s="36">
        <f t="shared" si="0"/>
        <v>15000</v>
      </c>
      <c r="H39" s="15"/>
      <c r="I39" s="7"/>
      <c r="J39" s="7"/>
      <c r="K39" s="8"/>
    </row>
    <row r="40" spans="1:11" ht="12.75" customHeight="1" x14ac:dyDescent="0.25">
      <c r="A40" s="10"/>
      <c r="B40" s="17" t="s">
        <v>44</v>
      </c>
      <c r="C40" s="135" t="s">
        <v>35</v>
      </c>
      <c r="D40" s="139">
        <v>3.125E-2</v>
      </c>
      <c r="E40" s="146" t="s">
        <v>107</v>
      </c>
      <c r="F40" s="36">
        <v>480000</v>
      </c>
      <c r="G40" s="36">
        <f t="shared" si="0"/>
        <v>15000</v>
      </c>
      <c r="H40" s="15"/>
      <c r="I40" s="7"/>
      <c r="J40" s="7"/>
      <c r="K40" s="8"/>
    </row>
    <row r="41" spans="1:11" ht="12.75" customHeight="1" x14ac:dyDescent="0.25">
      <c r="A41" s="10"/>
      <c r="B41" s="17" t="s">
        <v>45</v>
      </c>
      <c r="C41" s="135" t="s">
        <v>35</v>
      </c>
      <c r="D41" s="139">
        <v>3.125E-2</v>
      </c>
      <c r="E41" s="146" t="s">
        <v>107</v>
      </c>
      <c r="F41" s="36">
        <v>480000</v>
      </c>
      <c r="G41" s="36">
        <f t="shared" si="0"/>
        <v>15000</v>
      </c>
      <c r="H41" s="15"/>
      <c r="I41" s="7"/>
      <c r="J41" s="7"/>
      <c r="K41" s="8"/>
    </row>
    <row r="42" spans="1:11" ht="12.75" customHeight="1" x14ac:dyDescent="0.25">
      <c r="A42" s="10"/>
      <c r="B42" s="17" t="s">
        <v>46</v>
      </c>
      <c r="C42" s="135" t="s">
        <v>35</v>
      </c>
      <c r="D42" s="139">
        <v>3.125E-2</v>
      </c>
      <c r="E42" s="146" t="s">
        <v>107</v>
      </c>
      <c r="F42" s="36">
        <v>480000</v>
      </c>
      <c r="G42" s="36">
        <f t="shared" si="0"/>
        <v>15000</v>
      </c>
      <c r="H42" s="15"/>
      <c r="I42" s="7"/>
      <c r="J42" s="7"/>
      <c r="K42" s="8"/>
    </row>
    <row r="43" spans="1:11" ht="12.75" customHeight="1" x14ac:dyDescent="0.25">
      <c r="A43" s="10"/>
      <c r="B43" s="17" t="s">
        <v>47</v>
      </c>
      <c r="C43" s="135" t="s">
        <v>35</v>
      </c>
      <c r="D43" s="139">
        <v>3.125E-2</v>
      </c>
      <c r="E43" s="146" t="s">
        <v>107</v>
      </c>
      <c r="F43" s="36">
        <v>480000</v>
      </c>
      <c r="G43" s="36">
        <f t="shared" si="0"/>
        <v>15000</v>
      </c>
      <c r="H43" s="15"/>
      <c r="I43" s="7"/>
      <c r="J43" s="7"/>
      <c r="K43" s="8"/>
    </row>
    <row r="44" spans="1:11" ht="12.75" customHeight="1" x14ac:dyDescent="0.25">
      <c r="A44" s="10"/>
      <c r="B44" s="17" t="s">
        <v>48</v>
      </c>
      <c r="C44" s="135" t="s">
        <v>35</v>
      </c>
      <c r="D44" s="139">
        <v>3.125E-2</v>
      </c>
      <c r="E44" s="146" t="s">
        <v>107</v>
      </c>
      <c r="F44" s="36">
        <v>480000</v>
      </c>
      <c r="G44" s="36">
        <f t="shared" si="0"/>
        <v>15000</v>
      </c>
      <c r="H44" s="15"/>
      <c r="I44" s="7"/>
      <c r="J44" s="7"/>
      <c r="K44" s="8"/>
    </row>
    <row r="45" spans="1:11" ht="12.75" customHeight="1" x14ac:dyDescent="0.25">
      <c r="A45" s="10"/>
      <c r="B45" s="58" t="s">
        <v>49</v>
      </c>
      <c r="C45" s="140" t="s">
        <v>35</v>
      </c>
      <c r="D45" s="141">
        <v>0.125</v>
      </c>
      <c r="E45" s="147" t="s">
        <v>108</v>
      </c>
      <c r="F45" s="59">
        <v>720000</v>
      </c>
      <c r="G45" s="59">
        <f t="shared" si="0"/>
        <v>90000</v>
      </c>
      <c r="H45" s="15"/>
      <c r="I45" s="7"/>
      <c r="J45" s="7"/>
      <c r="K45" s="8"/>
    </row>
    <row r="46" spans="1:11" ht="12.75" customHeight="1" x14ac:dyDescent="0.25">
      <c r="A46" s="31"/>
      <c r="B46" s="51" t="s">
        <v>50</v>
      </c>
      <c r="C46" s="52"/>
      <c r="D46" s="52"/>
      <c r="E46" s="61"/>
      <c r="F46" s="61"/>
      <c r="G46" s="62">
        <f>SUM(G31:G45)</f>
        <v>347000</v>
      </c>
      <c r="H46" s="48"/>
      <c r="I46" s="7"/>
      <c r="J46" s="7"/>
      <c r="K46" s="8"/>
    </row>
    <row r="47" spans="1:11" ht="12" customHeight="1" x14ac:dyDescent="0.25">
      <c r="A47" s="2"/>
      <c r="B47" s="54"/>
      <c r="C47" s="138"/>
      <c r="D47" s="138"/>
      <c r="E47" s="138"/>
      <c r="F47" s="55"/>
      <c r="G47" s="55"/>
      <c r="H47" s="6"/>
      <c r="I47" s="7"/>
      <c r="J47" s="7"/>
      <c r="K47" s="8"/>
    </row>
    <row r="48" spans="1:11" ht="12" customHeight="1" x14ac:dyDescent="0.25">
      <c r="A48" s="31"/>
      <c r="B48" s="42" t="s">
        <v>51</v>
      </c>
      <c r="C48" s="43"/>
      <c r="D48" s="44"/>
      <c r="E48" s="44"/>
      <c r="F48" s="45"/>
      <c r="G48" s="45"/>
      <c r="H48" s="6"/>
      <c r="I48" s="7"/>
      <c r="J48" s="7"/>
      <c r="K48" s="8"/>
    </row>
    <row r="49" spans="1:11" ht="24" customHeight="1" x14ac:dyDescent="0.25">
      <c r="A49" s="31"/>
      <c r="B49" s="57" t="s">
        <v>52</v>
      </c>
      <c r="C49" s="57" t="s">
        <v>53</v>
      </c>
      <c r="D49" s="57" t="s">
        <v>54</v>
      </c>
      <c r="E49" s="57" t="s">
        <v>25</v>
      </c>
      <c r="F49" s="57" t="s">
        <v>26</v>
      </c>
      <c r="G49" s="57" t="s">
        <v>27</v>
      </c>
      <c r="H49" s="48"/>
      <c r="I49" s="7"/>
      <c r="J49" s="7"/>
      <c r="K49" s="8"/>
    </row>
    <row r="50" spans="1:11" ht="12.75" customHeight="1" x14ac:dyDescent="0.25">
      <c r="A50" s="10"/>
      <c r="B50" s="20" t="s">
        <v>55</v>
      </c>
      <c r="C50" s="135" t="s">
        <v>56</v>
      </c>
      <c r="D50" s="142">
        <v>2</v>
      </c>
      <c r="E50" s="146" t="s">
        <v>109</v>
      </c>
      <c r="F50" s="36">
        <v>60000</v>
      </c>
      <c r="G50" s="36">
        <f>D50*F50</f>
        <v>120000</v>
      </c>
      <c r="H50" s="15"/>
      <c r="I50" s="7"/>
      <c r="J50" s="7"/>
      <c r="K50" s="8"/>
    </row>
    <row r="51" spans="1:11" ht="12.75" customHeight="1" x14ac:dyDescent="0.25">
      <c r="A51" s="10"/>
      <c r="B51" s="20" t="s">
        <v>57</v>
      </c>
      <c r="C51" s="135" t="s">
        <v>58</v>
      </c>
      <c r="D51" s="142">
        <v>3</v>
      </c>
      <c r="E51" s="146" t="s">
        <v>109</v>
      </c>
      <c r="F51" s="36">
        <v>10825</v>
      </c>
      <c r="G51" s="36">
        <f>D51*F51</f>
        <v>32475</v>
      </c>
      <c r="H51" s="15"/>
      <c r="I51" s="7"/>
      <c r="J51" s="7"/>
      <c r="K51" s="8"/>
    </row>
    <row r="52" spans="1:11" ht="12.75" customHeight="1" x14ac:dyDescent="0.25">
      <c r="A52" s="10"/>
      <c r="B52" s="20" t="s">
        <v>59</v>
      </c>
      <c r="C52" s="135" t="s">
        <v>60</v>
      </c>
      <c r="D52" s="142">
        <v>1.2</v>
      </c>
      <c r="E52" s="146" t="s">
        <v>106</v>
      </c>
      <c r="F52" s="36">
        <v>43010</v>
      </c>
      <c r="G52" s="36">
        <f>D52*F52</f>
        <v>51612</v>
      </c>
      <c r="H52" s="15"/>
      <c r="I52" s="7"/>
      <c r="J52" s="7"/>
      <c r="K52" s="8"/>
    </row>
    <row r="53" spans="1:11" ht="12.75" customHeight="1" x14ac:dyDescent="0.25">
      <c r="A53" s="10"/>
      <c r="B53" s="20" t="s">
        <v>61</v>
      </c>
      <c r="C53" s="135" t="s">
        <v>58</v>
      </c>
      <c r="D53" s="142">
        <v>1.2</v>
      </c>
      <c r="E53" s="146" t="s">
        <v>106</v>
      </c>
      <c r="F53" s="36">
        <v>43010</v>
      </c>
      <c r="G53" s="36">
        <f>D53*F53</f>
        <v>51612</v>
      </c>
      <c r="H53" s="15"/>
      <c r="I53" s="7"/>
      <c r="J53" s="7"/>
      <c r="K53" s="8"/>
    </row>
    <row r="54" spans="1:11" ht="12.75" customHeight="1" x14ac:dyDescent="0.25">
      <c r="A54" s="10"/>
      <c r="B54" s="20" t="s">
        <v>62</v>
      </c>
      <c r="C54" s="135" t="s">
        <v>60</v>
      </c>
      <c r="D54" s="142">
        <v>2</v>
      </c>
      <c r="E54" s="146" t="s">
        <v>106</v>
      </c>
      <c r="F54" s="36">
        <v>30000</v>
      </c>
      <c r="G54" s="36">
        <v>60000</v>
      </c>
      <c r="H54" s="15"/>
      <c r="I54" s="7"/>
      <c r="J54" s="7"/>
      <c r="K54" s="8"/>
    </row>
    <row r="55" spans="1:11" ht="12.75" customHeight="1" x14ac:dyDescent="0.25">
      <c r="A55" s="10"/>
      <c r="B55" s="20" t="s">
        <v>63</v>
      </c>
      <c r="C55" s="135" t="s">
        <v>60</v>
      </c>
      <c r="D55" s="142">
        <v>0.5</v>
      </c>
      <c r="E55" s="146" t="s">
        <v>106</v>
      </c>
      <c r="F55" s="36">
        <v>56678</v>
      </c>
      <c r="G55" s="36">
        <f t="shared" ref="G55:G62" si="1">D55*F55</f>
        <v>28339</v>
      </c>
      <c r="H55" s="15"/>
      <c r="I55" s="7"/>
      <c r="J55" s="7"/>
      <c r="K55" s="8"/>
    </row>
    <row r="56" spans="1:11" ht="12.75" customHeight="1" x14ac:dyDescent="0.25">
      <c r="A56" s="10"/>
      <c r="B56" s="20" t="s">
        <v>64</v>
      </c>
      <c r="C56" s="135" t="s">
        <v>58</v>
      </c>
      <c r="D56" s="142">
        <v>0.14000000000000001</v>
      </c>
      <c r="E56" s="146" t="s">
        <v>107</v>
      </c>
      <c r="F56" s="36">
        <v>80356</v>
      </c>
      <c r="G56" s="36">
        <f t="shared" si="1"/>
        <v>11249.840000000002</v>
      </c>
      <c r="H56" s="15"/>
      <c r="I56" s="7"/>
      <c r="J56" s="7"/>
      <c r="K56" s="8"/>
    </row>
    <row r="57" spans="1:11" ht="12.75" customHeight="1" x14ac:dyDescent="0.25">
      <c r="A57" s="10"/>
      <c r="B57" s="20" t="s">
        <v>65</v>
      </c>
      <c r="C57" s="135" t="s">
        <v>58</v>
      </c>
      <c r="D57" s="142">
        <v>0.14000000000000001</v>
      </c>
      <c r="E57" s="146" t="s">
        <v>107</v>
      </c>
      <c r="F57" s="36">
        <v>80356</v>
      </c>
      <c r="G57" s="36">
        <f t="shared" si="1"/>
        <v>11249.840000000002</v>
      </c>
      <c r="H57" s="15"/>
      <c r="I57" s="7"/>
      <c r="J57" s="7"/>
      <c r="K57" s="8"/>
    </row>
    <row r="58" spans="1:11" ht="12.75" customHeight="1" x14ac:dyDescent="0.25">
      <c r="A58" s="10"/>
      <c r="B58" s="20" t="s">
        <v>66</v>
      </c>
      <c r="C58" s="135" t="s">
        <v>60</v>
      </c>
      <c r="D58" s="142">
        <v>1.1000000000000001</v>
      </c>
      <c r="E58" s="146" t="s">
        <v>107</v>
      </c>
      <c r="F58" s="36">
        <v>50000</v>
      </c>
      <c r="G58" s="36">
        <f t="shared" si="1"/>
        <v>55000.000000000007</v>
      </c>
      <c r="H58" s="15"/>
      <c r="I58" s="7"/>
      <c r="J58" s="7"/>
      <c r="K58" s="8"/>
    </row>
    <row r="59" spans="1:11" ht="12.75" customHeight="1" x14ac:dyDescent="0.25">
      <c r="A59" s="10"/>
      <c r="B59" s="20" t="s">
        <v>67</v>
      </c>
      <c r="C59" s="135" t="s">
        <v>58</v>
      </c>
      <c r="D59" s="142">
        <v>1.1000000000000001</v>
      </c>
      <c r="E59" s="146" t="s">
        <v>107</v>
      </c>
      <c r="F59" s="36">
        <v>50000</v>
      </c>
      <c r="G59" s="36">
        <f t="shared" si="1"/>
        <v>55000.000000000007</v>
      </c>
      <c r="H59" s="15"/>
      <c r="I59" s="7"/>
      <c r="J59" s="7"/>
      <c r="K59" s="8"/>
    </row>
    <row r="60" spans="1:11" ht="12.75" customHeight="1" x14ac:dyDescent="0.25">
      <c r="A60" s="10"/>
      <c r="B60" s="20" t="s">
        <v>68</v>
      </c>
      <c r="C60" s="135" t="s">
        <v>56</v>
      </c>
      <c r="D60" s="142">
        <v>400</v>
      </c>
      <c r="E60" s="146" t="s">
        <v>109</v>
      </c>
      <c r="F60" s="36">
        <v>1320</v>
      </c>
      <c r="G60" s="36">
        <f t="shared" si="1"/>
        <v>528000</v>
      </c>
      <c r="H60" s="15"/>
      <c r="I60" s="7"/>
      <c r="J60" s="7"/>
      <c r="K60" s="8"/>
    </row>
    <row r="61" spans="1:11" ht="12.75" customHeight="1" x14ac:dyDescent="0.25">
      <c r="A61" s="10"/>
      <c r="B61" s="18" t="s">
        <v>69</v>
      </c>
      <c r="C61" s="135" t="s">
        <v>56</v>
      </c>
      <c r="D61" s="142">
        <v>500</v>
      </c>
      <c r="E61" s="146" t="s">
        <v>109</v>
      </c>
      <c r="F61" s="36">
        <v>1480</v>
      </c>
      <c r="G61" s="36">
        <f t="shared" si="1"/>
        <v>740000</v>
      </c>
      <c r="H61" s="15"/>
      <c r="I61" s="7"/>
      <c r="J61" s="7"/>
      <c r="K61" s="8"/>
    </row>
    <row r="62" spans="1:11" ht="12.75" customHeight="1" x14ac:dyDescent="0.25">
      <c r="A62" s="10"/>
      <c r="B62" s="60" t="s">
        <v>70</v>
      </c>
      <c r="C62" s="140" t="s">
        <v>71</v>
      </c>
      <c r="D62" s="143">
        <v>80</v>
      </c>
      <c r="E62" s="147" t="s">
        <v>108</v>
      </c>
      <c r="F62" s="59">
        <v>1000</v>
      </c>
      <c r="G62" s="59">
        <f t="shared" si="1"/>
        <v>80000</v>
      </c>
      <c r="H62" s="15"/>
      <c r="I62" s="7"/>
      <c r="J62" s="7"/>
      <c r="K62" s="8"/>
    </row>
    <row r="63" spans="1:11" ht="13.5" customHeight="1" x14ac:dyDescent="0.25">
      <c r="A63" s="31"/>
      <c r="B63" s="51" t="s">
        <v>72</v>
      </c>
      <c r="C63" s="52"/>
      <c r="D63" s="52"/>
      <c r="E63" s="61"/>
      <c r="F63" s="61"/>
      <c r="G63" s="62">
        <f>SUM(G50:G62)</f>
        <v>1824537.6800000002</v>
      </c>
      <c r="H63" s="48"/>
      <c r="I63" s="7"/>
      <c r="J63" s="7"/>
      <c r="K63" s="8"/>
    </row>
    <row r="64" spans="1:11" ht="12" customHeight="1" x14ac:dyDescent="0.25">
      <c r="A64" s="2"/>
      <c r="B64" s="54"/>
      <c r="C64" s="138"/>
      <c r="D64" s="138"/>
      <c r="E64" s="138"/>
      <c r="F64" s="55"/>
      <c r="G64" s="55"/>
      <c r="H64" s="6"/>
      <c r="I64" s="7"/>
      <c r="J64" s="7"/>
      <c r="K64" s="8"/>
    </row>
    <row r="65" spans="1:11" ht="12" customHeight="1" x14ac:dyDescent="0.25">
      <c r="A65" s="31"/>
      <c r="B65" s="42" t="s">
        <v>73</v>
      </c>
      <c r="C65" s="43"/>
      <c r="D65" s="44"/>
      <c r="E65" s="44"/>
      <c r="F65" s="45"/>
      <c r="G65" s="45"/>
      <c r="H65" s="6"/>
      <c r="I65" s="7"/>
      <c r="J65" s="7"/>
      <c r="K65" s="8"/>
    </row>
    <row r="66" spans="1:11" ht="24" customHeight="1" x14ac:dyDescent="0.25">
      <c r="A66" s="31"/>
      <c r="B66" s="56" t="s">
        <v>74</v>
      </c>
      <c r="C66" s="57" t="s">
        <v>53</v>
      </c>
      <c r="D66" s="57" t="s">
        <v>54</v>
      </c>
      <c r="E66" s="56" t="s">
        <v>25</v>
      </c>
      <c r="F66" s="57" t="s">
        <v>26</v>
      </c>
      <c r="G66" s="56" t="s">
        <v>27</v>
      </c>
      <c r="H66" s="48"/>
      <c r="I66" s="7"/>
      <c r="J66" s="7"/>
      <c r="K66" s="8"/>
    </row>
    <row r="67" spans="1:11" ht="12.75" customHeight="1" x14ac:dyDescent="0.25">
      <c r="A67" s="10"/>
      <c r="B67" s="18" t="s">
        <v>75</v>
      </c>
      <c r="C67" s="135" t="s">
        <v>76</v>
      </c>
      <c r="D67" s="144">
        <v>1</v>
      </c>
      <c r="E67" s="148" t="s">
        <v>77</v>
      </c>
      <c r="F67" s="36">
        <v>33000</v>
      </c>
      <c r="G67" s="36">
        <f>F67*D67</f>
        <v>33000</v>
      </c>
      <c r="H67" s="15"/>
      <c r="I67" s="7"/>
      <c r="J67" s="7"/>
      <c r="K67" s="8"/>
    </row>
    <row r="68" spans="1:11" ht="13.5" customHeight="1" x14ac:dyDescent="0.25">
      <c r="A68" s="31"/>
      <c r="B68" s="63" t="s">
        <v>78</v>
      </c>
      <c r="C68" s="64"/>
      <c r="D68" s="64"/>
      <c r="E68" s="149"/>
      <c r="F68" s="149"/>
      <c r="G68" s="150">
        <f>SUM(G67)</f>
        <v>33000</v>
      </c>
      <c r="H68" s="48"/>
      <c r="I68" s="7"/>
      <c r="J68" s="7"/>
      <c r="K68" s="8"/>
    </row>
    <row r="69" spans="1:11" ht="12" customHeight="1" x14ac:dyDescent="0.25">
      <c r="A69" s="2"/>
      <c r="B69" s="65"/>
      <c r="C69" s="65"/>
      <c r="D69" s="65"/>
      <c r="E69" s="65"/>
      <c r="F69" s="66"/>
      <c r="G69" s="66"/>
      <c r="H69" s="6"/>
      <c r="I69" s="7"/>
      <c r="J69" s="7"/>
      <c r="K69" s="8"/>
    </row>
    <row r="70" spans="1:11" ht="12" customHeight="1" x14ac:dyDescent="0.25">
      <c r="A70" s="10"/>
      <c r="B70" s="67" t="s">
        <v>79</v>
      </c>
      <c r="C70" s="68"/>
      <c r="D70" s="68"/>
      <c r="E70" s="68"/>
      <c r="F70" s="68"/>
      <c r="G70" s="69">
        <f>G22+G46+G63+G68</f>
        <v>2224537.6800000002</v>
      </c>
      <c r="H70" s="15"/>
      <c r="I70" s="7"/>
      <c r="J70" s="7"/>
      <c r="K70" s="8"/>
    </row>
    <row r="71" spans="1:11" ht="12" customHeight="1" x14ac:dyDescent="0.25">
      <c r="A71" s="10"/>
      <c r="B71" s="70" t="s">
        <v>80</v>
      </c>
      <c r="C71" s="71"/>
      <c r="D71" s="71"/>
      <c r="E71" s="71"/>
      <c r="F71" s="71"/>
      <c r="G71" s="72">
        <f>G70*0.05</f>
        <v>111226.88400000002</v>
      </c>
      <c r="H71" s="15"/>
      <c r="I71" s="7"/>
      <c r="J71" s="7"/>
      <c r="K71" s="8"/>
    </row>
    <row r="72" spans="1:11" ht="12" customHeight="1" x14ac:dyDescent="0.25">
      <c r="A72" s="10"/>
      <c r="B72" s="73" t="s">
        <v>81</v>
      </c>
      <c r="C72" s="74"/>
      <c r="D72" s="74"/>
      <c r="E72" s="74"/>
      <c r="F72" s="74"/>
      <c r="G72" s="75">
        <f>G71+G70</f>
        <v>2335764.5640000002</v>
      </c>
      <c r="H72" s="15"/>
      <c r="I72" s="7"/>
      <c r="J72" s="7"/>
      <c r="K72" s="8"/>
    </row>
    <row r="73" spans="1:11" ht="12" customHeight="1" x14ac:dyDescent="0.25">
      <c r="A73" s="10"/>
      <c r="B73" s="70" t="s">
        <v>82</v>
      </c>
      <c r="C73" s="71"/>
      <c r="D73" s="71"/>
      <c r="E73" s="71"/>
      <c r="F73" s="71"/>
      <c r="G73" s="72">
        <f>G12</f>
        <v>2600000</v>
      </c>
      <c r="H73" s="15"/>
      <c r="I73" s="7"/>
      <c r="J73" s="7"/>
      <c r="K73" s="8"/>
    </row>
    <row r="74" spans="1:11" ht="12" customHeight="1" x14ac:dyDescent="0.25">
      <c r="A74" s="10"/>
      <c r="B74" s="76" t="s">
        <v>83</v>
      </c>
      <c r="C74" s="77"/>
      <c r="D74" s="77"/>
      <c r="E74" s="77"/>
      <c r="F74" s="77"/>
      <c r="G74" s="78">
        <f>G73-G72</f>
        <v>264235.43599999975</v>
      </c>
      <c r="H74" s="48"/>
      <c r="I74" s="7"/>
      <c r="J74" s="7"/>
      <c r="K74" s="8"/>
    </row>
    <row r="75" spans="1:11" ht="12" customHeight="1" x14ac:dyDescent="0.25">
      <c r="A75" s="79"/>
      <c r="B75" s="80" t="s">
        <v>84</v>
      </c>
      <c r="C75" s="81"/>
      <c r="D75" s="81"/>
      <c r="E75" s="81"/>
      <c r="F75" s="81"/>
      <c r="G75" s="82"/>
      <c r="H75" s="7"/>
      <c r="I75" s="7"/>
      <c r="J75" s="7"/>
      <c r="K75" s="8"/>
    </row>
    <row r="76" spans="1:11" ht="12.75" customHeight="1" x14ac:dyDescent="0.25">
      <c r="A76" s="79"/>
      <c r="B76" s="83"/>
      <c r="C76" s="84"/>
      <c r="D76" s="84"/>
      <c r="E76" s="84"/>
      <c r="F76" s="84"/>
      <c r="G76" s="85"/>
      <c r="H76" s="7"/>
      <c r="I76" s="7"/>
      <c r="J76" s="7"/>
      <c r="K76" s="8"/>
    </row>
    <row r="77" spans="1:11" ht="12" customHeight="1" x14ac:dyDescent="0.25">
      <c r="A77" s="86"/>
      <c r="B77" s="87" t="s">
        <v>85</v>
      </c>
      <c r="C77" s="88"/>
      <c r="D77" s="88"/>
      <c r="E77" s="88"/>
      <c r="F77" s="89"/>
      <c r="G77" s="90"/>
      <c r="H77" s="7"/>
      <c r="I77" s="7"/>
      <c r="J77" s="7"/>
      <c r="K77" s="8"/>
    </row>
    <row r="78" spans="1:11" ht="12" customHeight="1" x14ac:dyDescent="0.25">
      <c r="A78" s="86"/>
      <c r="B78" s="91" t="s">
        <v>86</v>
      </c>
      <c r="C78" s="92"/>
      <c r="D78" s="92"/>
      <c r="E78" s="92"/>
      <c r="F78" s="93"/>
      <c r="G78" s="90"/>
      <c r="H78" s="7"/>
      <c r="I78" s="7"/>
      <c r="J78" s="7"/>
      <c r="K78" s="8"/>
    </row>
    <row r="79" spans="1:11" ht="12" customHeight="1" x14ac:dyDescent="0.25">
      <c r="A79" s="86"/>
      <c r="B79" s="91" t="s">
        <v>87</v>
      </c>
      <c r="C79" s="92"/>
      <c r="D79" s="92"/>
      <c r="E79" s="92"/>
      <c r="F79" s="93"/>
      <c r="G79" s="90"/>
      <c r="H79" s="7"/>
      <c r="I79" s="7"/>
      <c r="J79" s="7"/>
      <c r="K79" s="8"/>
    </row>
    <row r="80" spans="1:11" ht="12" customHeight="1" x14ac:dyDescent="0.25">
      <c r="A80" s="86"/>
      <c r="B80" s="91" t="s">
        <v>88</v>
      </c>
      <c r="C80" s="92"/>
      <c r="D80" s="92"/>
      <c r="E80" s="92"/>
      <c r="F80" s="93"/>
      <c r="G80" s="90"/>
      <c r="H80" s="7"/>
      <c r="I80" s="7"/>
      <c r="J80" s="7"/>
      <c r="K80" s="8"/>
    </row>
    <row r="81" spans="1:11" ht="12" customHeight="1" x14ac:dyDescent="0.25">
      <c r="A81" s="86"/>
      <c r="B81" s="91" t="s">
        <v>89</v>
      </c>
      <c r="C81" s="92"/>
      <c r="D81" s="92"/>
      <c r="E81" s="92"/>
      <c r="F81" s="93"/>
      <c r="G81" s="90"/>
      <c r="H81" s="7"/>
      <c r="I81" s="7"/>
      <c r="J81" s="7"/>
      <c r="K81" s="8"/>
    </row>
    <row r="82" spans="1:11" ht="12" customHeight="1" x14ac:dyDescent="0.25">
      <c r="A82" s="86"/>
      <c r="B82" s="91" t="s">
        <v>90</v>
      </c>
      <c r="C82" s="92"/>
      <c r="D82" s="92"/>
      <c r="E82" s="92"/>
      <c r="F82" s="93"/>
      <c r="G82" s="90"/>
      <c r="H82" s="7"/>
      <c r="I82" s="7"/>
      <c r="J82" s="7"/>
      <c r="K82" s="8"/>
    </row>
    <row r="83" spans="1:11" ht="12.75" customHeight="1" x14ac:dyDescent="0.25">
      <c r="A83" s="86"/>
      <c r="B83" s="94" t="s">
        <v>91</v>
      </c>
      <c r="C83" s="95"/>
      <c r="D83" s="95"/>
      <c r="E83" s="95"/>
      <c r="F83" s="96"/>
      <c r="G83" s="90"/>
      <c r="H83" s="7"/>
      <c r="I83" s="7"/>
      <c r="J83" s="7"/>
      <c r="K83" s="8"/>
    </row>
    <row r="84" spans="1:11" ht="12.75" customHeight="1" x14ac:dyDescent="0.25">
      <c r="A84" s="79"/>
      <c r="B84" s="97"/>
      <c r="C84" s="88"/>
      <c r="D84" s="88"/>
      <c r="E84" s="88"/>
      <c r="F84" s="88"/>
      <c r="G84" s="85"/>
      <c r="H84" s="7"/>
      <c r="I84" s="7"/>
      <c r="J84" s="7"/>
      <c r="K84" s="8"/>
    </row>
    <row r="85" spans="1:11" ht="15" customHeight="1" x14ac:dyDescent="0.25">
      <c r="A85" s="86"/>
      <c r="B85" s="151" t="s">
        <v>92</v>
      </c>
      <c r="C85" s="152"/>
      <c r="D85" s="98"/>
      <c r="E85" s="99"/>
      <c r="F85" s="100"/>
      <c r="G85" s="85"/>
      <c r="H85" s="7"/>
      <c r="I85" s="7"/>
      <c r="J85" s="7"/>
      <c r="K85" s="8"/>
    </row>
    <row r="86" spans="1:11" ht="12" customHeight="1" x14ac:dyDescent="0.25">
      <c r="A86" s="86"/>
      <c r="B86" s="101" t="s">
        <v>74</v>
      </c>
      <c r="C86" s="102" t="s">
        <v>93</v>
      </c>
      <c r="D86" s="103" t="s">
        <v>94</v>
      </c>
      <c r="E86" s="99"/>
      <c r="F86" s="100"/>
      <c r="G86" s="85"/>
      <c r="H86" s="7"/>
      <c r="I86" s="7"/>
      <c r="J86" s="7"/>
      <c r="K86" s="8"/>
    </row>
    <row r="87" spans="1:11" ht="12" customHeight="1" x14ac:dyDescent="0.25">
      <c r="A87" s="86"/>
      <c r="B87" s="104" t="s">
        <v>95</v>
      </c>
      <c r="C87" s="105">
        <f>G22</f>
        <v>20000</v>
      </c>
      <c r="D87" s="106">
        <f>(C87/C93)</f>
        <v>8.5625068160765181E-3</v>
      </c>
      <c r="E87" s="99"/>
      <c r="F87" s="100"/>
      <c r="G87" s="85"/>
      <c r="H87" s="7"/>
      <c r="I87" s="7"/>
      <c r="J87" s="7"/>
      <c r="K87" s="8"/>
    </row>
    <row r="88" spans="1:11" ht="12" customHeight="1" x14ac:dyDescent="0.25">
      <c r="A88" s="86"/>
      <c r="B88" s="104" t="s">
        <v>96</v>
      </c>
      <c r="C88" s="107">
        <f>G27</f>
        <v>0</v>
      </c>
      <c r="D88" s="106">
        <v>0</v>
      </c>
      <c r="E88" s="99"/>
      <c r="F88" s="100"/>
      <c r="G88" s="85"/>
      <c r="H88" s="7"/>
      <c r="I88" s="7"/>
      <c r="J88" s="7"/>
      <c r="K88" s="8"/>
    </row>
    <row r="89" spans="1:11" ht="12" customHeight="1" x14ac:dyDescent="0.25">
      <c r="A89" s="86"/>
      <c r="B89" s="104" t="s">
        <v>97</v>
      </c>
      <c r="C89" s="105">
        <f>G46</f>
        <v>347000</v>
      </c>
      <c r="D89" s="106">
        <f>(C89/C93)</f>
        <v>0.14855949325892759</v>
      </c>
      <c r="E89" s="99"/>
      <c r="F89" s="100"/>
      <c r="G89" s="85"/>
      <c r="H89" s="7"/>
      <c r="I89" s="7"/>
      <c r="J89" s="7"/>
      <c r="K89" s="8"/>
    </row>
    <row r="90" spans="1:11" ht="12" customHeight="1" x14ac:dyDescent="0.25">
      <c r="A90" s="86"/>
      <c r="B90" s="104" t="s">
        <v>52</v>
      </c>
      <c r="C90" s="105">
        <f>G63</f>
        <v>1824537.6800000002</v>
      </c>
      <c r="D90" s="106">
        <f>(C90/C93)</f>
        <v>0.78113081605942203</v>
      </c>
      <c r="E90" s="99"/>
      <c r="F90" s="100"/>
      <c r="G90" s="85"/>
      <c r="H90" s="7"/>
      <c r="I90" s="7"/>
      <c r="J90" s="7"/>
      <c r="K90" s="8"/>
    </row>
    <row r="91" spans="1:11" ht="12" customHeight="1" x14ac:dyDescent="0.25">
      <c r="A91" s="86"/>
      <c r="B91" s="104" t="s">
        <v>98</v>
      </c>
      <c r="C91" s="108">
        <f>G68</f>
        <v>33000</v>
      </c>
      <c r="D91" s="106">
        <f>(C91/C93)</f>
        <v>1.4128136246526255E-2</v>
      </c>
      <c r="E91" s="109"/>
      <c r="F91" s="110"/>
      <c r="G91" s="85"/>
      <c r="H91" s="7"/>
      <c r="I91" s="7"/>
      <c r="J91" s="7"/>
      <c r="K91" s="8"/>
    </row>
    <row r="92" spans="1:11" ht="12" customHeight="1" x14ac:dyDescent="0.25">
      <c r="A92" s="86"/>
      <c r="B92" s="104" t="s">
        <v>99</v>
      </c>
      <c r="C92" s="108">
        <f>G71</f>
        <v>111226.88400000002</v>
      </c>
      <c r="D92" s="106">
        <f>(C92/C93)</f>
        <v>4.7619047619047623E-2</v>
      </c>
      <c r="E92" s="109"/>
      <c r="F92" s="110"/>
      <c r="G92" s="85"/>
      <c r="H92" s="7"/>
      <c r="I92" s="7"/>
      <c r="J92" s="7"/>
      <c r="K92" s="8"/>
    </row>
    <row r="93" spans="1:11" ht="12.75" customHeight="1" x14ac:dyDescent="0.25">
      <c r="A93" s="86"/>
      <c r="B93" s="111" t="s">
        <v>100</v>
      </c>
      <c r="C93" s="112">
        <f>SUM(C87:C92)</f>
        <v>2335764.5640000002</v>
      </c>
      <c r="D93" s="113">
        <f>SUM(D87:D92)</f>
        <v>1</v>
      </c>
      <c r="E93" s="109"/>
      <c r="F93" s="110"/>
      <c r="G93" s="85"/>
      <c r="H93" s="7"/>
      <c r="I93" s="7"/>
      <c r="J93" s="7"/>
      <c r="K93" s="8"/>
    </row>
    <row r="94" spans="1:11" ht="12" customHeight="1" x14ac:dyDescent="0.25">
      <c r="A94" s="79"/>
      <c r="B94" s="114"/>
      <c r="C94" s="115"/>
      <c r="D94" s="115"/>
      <c r="E94" s="116"/>
      <c r="F94" s="116"/>
      <c r="G94" s="85"/>
      <c r="H94" s="7"/>
      <c r="I94" s="7"/>
      <c r="J94" s="7"/>
      <c r="K94" s="8"/>
    </row>
    <row r="95" spans="1:11" ht="12.75" customHeight="1" x14ac:dyDescent="0.25">
      <c r="A95" s="79"/>
      <c r="B95" s="117"/>
      <c r="C95" s="116"/>
      <c r="D95" s="116"/>
      <c r="E95" s="116"/>
      <c r="F95" s="116"/>
      <c r="G95" s="85"/>
      <c r="H95" s="7"/>
      <c r="I95" s="7"/>
      <c r="J95" s="7"/>
      <c r="K95" s="8"/>
    </row>
    <row r="96" spans="1:11" ht="12" customHeight="1" x14ac:dyDescent="0.25">
      <c r="A96" s="86"/>
      <c r="B96" s="118"/>
      <c r="C96" s="119" t="s">
        <v>101</v>
      </c>
      <c r="D96" s="120"/>
      <c r="E96" s="121"/>
      <c r="F96" s="109"/>
      <c r="G96" s="85"/>
      <c r="H96" s="7"/>
      <c r="I96" s="7"/>
      <c r="J96" s="7"/>
      <c r="K96" s="8"/>
    </row>
    <row r="97" spans="1:11" ht="12" customHeight="1" x14ac:dyDescent="0.25">
      <c r="A97" s="86"/>
      <c r="B97" s="101" t="s">
        <v>102</v>
      </c>
      <c r="C97" s="122">
        <v>45</v>
      </c>
      <c r="D97" s="122">
        <v>50</v>
      </c>
      <c r="E97" s="123">
        <v>55</v>
      </c>
      <c r="F97" s="124"/>
      <c r="G97" s="125"/>
      <c r="H97" s="7"/>
      <c r="I97" s="7"/>
      <c r="J97" s="7"/>
      <c r="K97" s="8"/>
    </row>
    <row r="98" spans="1:11" ht="12.75" customHeight="1" x14ac:dyDescent="0.25">
      <c r="A98" s="86"/>
      <c r="B98" s="111" t="s">
        <v>103</v>
      </c>
      <c r="C98" s="112">
        <f>G72/C97</f>
        <v>51905.879200000003</v>
      </c>
      <c r="D98" s="112">
        <f>G72/D97</f>
        <v>46715.291280000005</v>
      </c>
      <c r="E98" s="112">
        <f>G72/E97</f>
        <v>42468.446618181821</v>
      </c>
      <c r="F98" s="126"/>
      <c r="G98" s="125"/>
      <c r="H98" s="7"/>
      <c r="I98" s="7"/>
      <c r="J98" s="7"/>
      <c r="K98" s="8"/>
    </row>
    <row r="99" spans="1:11" ht="15.6" customHeight="1" x14ac:dyDescent="0.25">
      <c r="A99" s="79"/>
      <c r="B99" s="127" t="s">
        <v>104</v>
      </c>
      <c r="C99" s="128"/>
      <c r="D99" s="128"/>
      <c r="E99" s="128"/>
      <c r="F99" s="129"/>
      <c r="G99" s="129"/>
      <c r="H99" s="130"/>
      <c r="I99" s="130"/>
      <c r="J99" s="130"/>
      <c r="K99" s="13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BENI LAGOS ANA MARIA</dc:creator>
  <cp:keywords/>
  <dc:description/>
  <cp:lastModifiedBy>BENI LAGOS ANA MARIA</cp:lastModifiedBy>
  <cp:revision/>
  <dcterms:created xsi:type="dcterms:W3CDTF">2023-04-17T15:10:35Z</dcterms:created>
  <dcterms:modified xsi:type="dcterms:W3CDTF">2023-04-27T20:04:50Z</dcterms:modified>
  <cp:category/>
  <cp:contentStatus/>
</cp:coreProperties>
</file>