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REPOL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G68" i="1" l="1"/>
  <c r="G67" i="1"/>
  <c r="G69" i="1" s="1"/>
  <c r="G12" i="1" l="1"/>
  <c r="G58" i="1" l="1"/>
  <c r="G59" i="1"/>
  <c r="G60" i="1"/>
  <c r="G61" i="1"/>
  <c r="G56" i="1"/>
  <c r="G55" i="1"/>
  <c r="G54" i="1"/>
  <c r="G52" i="1"/>
  <c r="G49" i="1"/>
  <c r="G50" i="1"/>
  <c r="G38" i="1"/>
  <c r="G39" i="1"/>
  <c r="G36" i="1" l="1"/>
  <c r="G37" i="1"/>
  <c r="G40" i="1"/>
  <c r="G41" i="1"/>
  <c r="G35" i="1"/>
  <c r="G42" i="1" s="1"/>
  <c r="G25" i="1" l="1"/>
  <c r="G24" i="1"/>
  <c r="G22" i="1"/>
  <c r="G23" i="1"/>
  <c r="G31" i="1" l="1"/>
  <c r="G47" i="1" l="1"/>
  <c r="G62" i="1" s="1"/>
  <c r="C89" i="1" l="1"/>
  <c r="C92" i="1"/>
  <c r="G21" i="1"/>
  <c r="G26" i="1" s="1"/>
  <c r="G74" i="1"/>
  <c r="C88" i="1" l="1"/>
  <c r="C91" i="1"/>
  <c r="C90" i="1"/>
  <c r="G71" i="1" l="1"/>
  <c r="G72" i="1" s="1"/>
  <c r="G73" i="1" l="1"/>
  <c r="D99" i="1" s="1"/>
  <c r="C93" i="1"/>
  <c r="E99" i="1" l="1"/>
  <c r="C94" i="1"/>
  <c r="D93" i="1" s="1"/>
  <c r="C99" i="1"/>
  <c r="G75" i="1"/>
  <c r="D89" i="1" l="1"/>
  <c r="D92" i="1"/>
  <c r="D90" i="1"/>
  <c r="D91" i="1"/>
  <c r="D88" i="1"/>
  <c r="D94" i="1" l="1"/>
</calcChain>
</file>

<file path=xl/sharedStrings.xml><?xml version="1.0" encoding="utf-8"?>
<sst xmlns="http://schemas.openxmlformats.org/spreadsheetml/2006/main" count="176" uniqueCount="123">
  <si>
    <t>RUBRO O CULTIVO</t>
  </si>
  <si>
    <t>REPOLLO</t>
  </si>
  <si>
    <t>RENDIMIENTO (Unidad/Há.)</t>
  </si>
  <si>
    <t>VARIEDAD</t>
  </si>
  <si>
    <t>SAVOY ACE</t>
  </si>
  <si>
    <t>FECHA ESTIMADA  PRECIO VENTA</t>
  </si>
  <si>
    <t>MAYO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</si>
  <si>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</si>
  <si>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</si>
  <si>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</si>
  <si>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</si>
  <si>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</si>
  <si>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</si>
  <si>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</si>
  <si>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</si>
  <si>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</si>
  <si>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</si>
  <si>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</si>
  <si>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</si>
  <si>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</si>
  <si>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MAYO-JUNIO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</si>
  <si>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</si>
  <si>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</si>
  <si>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</si>
  <si>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</si>
  <si>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</si>
  <si>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</si>
  <si>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</si>
  <si>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</si>
  <si>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</si>
  <si>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</si>
  <si>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</si>
  <si>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</si>
  <si>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</si>
  <si>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</si>
  <si>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Riegos</t>
  </si>
  <si>
    <t>Enero-Junio</t>
  </si>
  <si>
    <t xml:space="preserve">Limpia </t>
  </si>
  <si>
    <t>Aplicación Fertilizantes</t>
  </si>
  <si>
    <t>Enero-mayo</t>
  </si>
  <si>
    <t>Aplicación agroquímicos</t>
  </si>
  <si>
    <t>Subtotal Jornadas Hombre</t>
  </si>
  <si>
    <t>JORNADAS ANIMAL</t>
  </si>
  <si>
    <t>Subtotal Jornadas Animal</t>
  </si>
  <si>
    <t>MAQUINARIA</t>
  </si>
  <si>
    <t>Aradura</t>
  </si>
  <si>
    <t>JM</t>
  </si>
  <si>
    <t>Diciembre-Enero</t>
  </si>
  <si>
    <t>Rastrajes</t>
  </si>
  <si>
    <t xml:space="preserve">Melgadura </t>
  </si>
  <si>
    <t>Acequiadora</t>
  </si>
  <si>
    <t>Enero-marzo</t>
  </si>
  <si>
    <t>Aplicación de pesticidas</t>
  </si>
  <si>
    <t>Enero-Abril</t>
  </si>
  <si>
    <t>Cultivacion entre hileras</t>
  </si>
  <si>
    <t>Enero.mayo</t>
  </si>
  <si>
    <t>Acarreo de insumos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</si>
  <si>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</si>
  <si>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</si>
  <si>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</si>
  <si>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</si>
  <si>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</si>
  <si>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</si>
  <si>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</si>
  <si>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Un</t>
  </si>
  <si>
    <t>Febrero</t>
  </si>
  <si>
    <t>FERTILIZANTES</t>
  </si>
  <si>
    <t>Mezcla hortalicera</t>
  </si>
  <si>
    <t>Kg</t>
  </si>
  <si>
    <t>Urea</t>
  </si>
  <si>
    <t>Marzo-Abril</t>
  </si>
  <si>
    <t>FUNGICIDAS</t>
  </si>
  <si>
    <t>Polyben 50 Wp</t>
  </si>
  <si>
    <t>Lt</t>
  </si>
  <si>
    <t>INSECTICIDAS</t>
  </si>
  <si>
    <t>Muralla delta 190 OD</t>
  </si>
  <si>
    <t>Enero-Marzo</t>
  </si>
  <si>
    <t>Zero 5 EC</t>
  </si>
  <si>
    <t>Marzo-Mayo</t>
  </si>
  <si>
    <t>Febrero-Marzo</t>
  </si>
  <si>
    <t>OTROS</t>
  </si>
  <si>
    <t>Fosfimax 40-20</t>
  </si>
  <si>
    <t>Enero-abril</t>
  </si>
  <si>
    <t>Frutaliv</t>
  </si>
  <si>
    <t>Dual Gold 960 EC</t>
  </si>
  <si>
    <t>Analisis de suelo (completo)</t>
  </si>
  <si>
    <t>Noviembre-diciembre</t>
  </si>
  <si>
    <t>Subtotal Insumos</t>
  </si>
  <si>
    <t>Item</t>
  </si>
  <si>
    <t>Traslados internos</t>
  </si>
  <si>
    <t>Anual</t>
  </si>
  <si>
    <t>Cosecha</t>
  </si>
  <si>
    <t>Mayo-junio</t>
  </si>
  <si>
    <t>Acarreo de cosecha</t>
  </si>
  <si>
    <t>Mayo-Junio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</si>
  <si>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</si>
  <si>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</si>
  <si>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</si>
  <si>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</si>
  <si>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</si>
  <si>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</si>
  <si>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</si>
  <si>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</si>
  <si>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</si>
  <si>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</si>
  <si>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</si>
  <si>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</si>
  <si>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</si>
  <si>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</si>
  <si>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</si>
  <si>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</si>
  <si>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</si>
  <si>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</si>
  <si>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</si>
  <si>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</si>
  <si>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</si>
  <si>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</si>
  <si>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</si>
  <si>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</si>
  <si>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</si>
  <si>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</si>
  <si>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</si>
  <si>
    <t>Karate Zeon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</si>
</sst>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B1" zoomScale="140" zoomScaleNormal="140" workbookViewId="0">
      <selection activeCell="K63" sqref="K6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25000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350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8750000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2" t="s">
        <v>22</v>
      </c>
      <c r="F15" s="153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24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5</v>
      </c>
      <c r="E21" s="31" t="s">
        <v>34</v>
      </c>
      <c r="F21" s="17">
        <v>20000</v>
      </c>
      <c r="G21" s="17">
        <f>(D21*F21)</f>
        <v>100000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10</v>
      </c>
      <c r="E22" s="31" t="s">
        <v>36</v>
      </c>
      <c r="F22" s="17">
        <v>20000</v>
      </c>
      <c r="G22" s="17">
        <f t="shared" ref="G22:G23" si="0">(D22*F22)</f>
        <v>200000</v>
      </c>
    </row>
    <row r="23" spans="1:7" ht="12.75" customHeight="1" x14ac:dyDescent="0.25">
      <c r="A23" s="23"/>
      <c r="B23" s="12" t="s">
        <v>37</v>
      </c>
      <c r="C23" s="31" t="s">
        <v>33</v>
      </c>
      <c r="D23" s="32">
        <v>10</v>
      </c>
      <c r="E23" s="31" t="s">
        <v>36</v>
      </c>
      <c r="F23" s="17">
        <v>20000</v>
      </c>
      <c r="G23" s="17">
        <f t="shared" si="0"/>
        <v>200000</v>
      </c>
    </row>
    <row r="24" spans="1:7" ht="12.75" customHeight="1" x14ac:dyDescent="0.25">
      <c r="A24" s="23"/>
      <c r="B24" s="12" t="s">
        <v>38</v>
      </c>
      <c r="C24" s="31" t="s">
        <v>33</v>
      </c>
      <c r="D24" s="32">
        <v>5</v>
      </c>
      <c r="E24" s="31" t="s">
        <v>39</v>
      </c>
      <c r="F24" s="17">
        <v>20000</v>
      </c>
      <c r="G24" s="17">
        <f>(D24*F24)</f>
        <v>100000</v>
      </c>
    </row>
    <row r="25" spans="1:7" ht="12.75" customHeight="1" x14ac:dyDescent="0.25">
      <c r="A25" s="23"/>
      <c r="B25" s="12" t="s">
        <v>40</v>
      </c>
      <c r="C25" s="31" t="s">
        <v>33</v>
      </c>
      <c r="D25" s="32">
        <v>5</v>
      </c>
      <c r="E25" s="31" t="s">
        <v>39</v>
      </c>
      <c r="F25" s="17">
        <v>20000</v>
      </c>
      <c r="G25" s="17">
        <f>(D25*F25)</f>
        <v>100000</v>
      </c>
    </row>
    <row r="26" spans="1:7" ht="12.75" customHeight="1" x14ac:dyDescent="0.25">
      <c r="A26" s="23"/>
      <c r="B26" s="33" t="s">
        <v>41</v>
      </c>
      <c r="C26" s="34"/>
      <c r="D26" s="34"/>
      <c r="E26" s="34"/>
      <c r="F26" s="35"/>
      <c r="G26" s="36">
        <f>SUM(G21:G25)</f>
        <v>700000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 x14ac:dyDescent="0.25">
      <c r="A35" s="23"/>
      <c r="B35" s="12" t="s">
        <v>45</v>
      </c>
      <c r="C35" s="31" t="s">
        <v>46</v>
      </c>
      <c r="D35" s="32">
        <v>0.125</v>
      </c>
      <c r="E35" s="31" t="s">
        <v>47</v>
      </c>
      <c r="F35" s="17">
        <v>400000</v>
      </c>
      <c r="G35" s="17">
        <f>(D35*F35)</f>
        <v>50000</v>
      </c>
    </row>
    <row r="36" spans="1:11" ht="12.75" customHeight="1" x14ac:dyDescent="0.25">
      <c r="A36" s="23"/>
      <c r="B36" s="12" t="s">
        <v>48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41" si="1">(D36*F36)</f>
        <v>70000</v>
      </c>
    </row>
    <row r="37" spans="1:11" ht="12.75" customHeight="1" x14ac:dyDescent="0.25">
      <c r="A37" s="23"/>
      <c r="B37" s="12" t="s">
        <v>49</v>
      </c>
      <c r="C37" s="31" t="s">
        <v>46</v>
      </c>
      <c r="D37" s="32">
        <v>0.25</v>
      </c>
      <c r="E37" s="31" t="s">
        <v>34</v>
      </c>
      <c r="F37" s="17">
        <v>200000</v>
      </c>
      <c r="G37" s="17">
        <f t="shared" si="1"/>
        <v>50000</v>
      </c>
    </row>
    <row r="38" spans="1:11" ht="12.75" customHeight="1" x14ac:dyDescent="0.25">
      <c r="A38" s="23"/>
      <c r="B38" s="12" t="s">
        <v>50</v>
      </c>
      <c r="C38" s="31" t="s">
        <v>46</v>
      </c>
      <c r="D38" s="32">
        <v>0.25</v>
      </c>
      <c r="E38" s="31" t="s">
        <v>51</v>
      </c>
      <c r="F38" s="17">
        <v>40000</v>
      </c>
      <c r="G38" s="17">
        <f t="shared" si="1"/>
        <v>10000</v>
      </c>
    </row>
    <row r="39" spans="1:11" ht="12.75" customHeight="1" x14ac:dyDescent="0.25">
      <c r="A39" s="23"/>
      <c r="B39" s="12" t="s">
        <v>52</v>
      </c>
      <c r="C39" s="31" t="s">
        <v>46</v>
      </c>
      <c r="D39" s="32">
        <v>0.375</v>
      </c>
      <c r="E39" s="31" t="s">
        <v>53</v>
      </c>
      <c r="F39" s="17">
        <v>120000</v>
      </c>
      <c r="G39" s="17">
        <f t="shared" si="1"/>
        <v>45000</v>
      </c>
    </row>
    <row r="40" spans="1:11" ht="12.75" customHeight="1" x14ac:dyDescent="0.25">
      <c r="A40" s="23"/>
      <c r="B40" s="12" t="s">
        <v>54</v>
      </c>
      <c r="C40" s="31" t="s">
        <v>46</v>
      </c>
      <c r="D40" s="32">
        <v>0.25</v>
      </c>
      <c r="E40" s="31" t="s">
        <v>55</v>
      </c>
      <c r="F40" s="17">
        <v>160000</v>
      </c>
      <c r="G40" s="17">
        <f t="shared" si="1"/>
        <v>40000</v>
      </c>
    </row>
    <row r="41" spans="1:11" ht="12.75" customHeight="1" x14ac:dyDescent="0.25">
      <c r="A41" s="23"/>
      <c r="B41" s="12" t="s">
        <v>56</v>
      </c>
      <c r="C41" s="31" t="s">
        <v>46</v>
      </c>
      <c r="D41" s="32">
        <v>0.125</v>
      </c>
      <c r="E41" s="31" t="s">
        <v>53</v>
      </c>
      <c r="F41" s="17">
        <v>240000</v>
      </c>
      <c r="G41" s="17">
        <f t="shared" si="1"/>
        <v>30000</v>
      </c>
    </row>
    <row r="42" spans="1:11" ht="12.75" customHeight="1" x14ac:dyDescent="0.25">
      <c r="A42" s="5"/>
      <c r="B42" s="47" t="s">
        <v>57</v>
      </c>
      <c r="C42" s="48"/>
      <c r="D42" s="48"/>
      <c r="E42" s="48"/>
      <c r="F42" s="49"/>
      <c r="G42" s="50">
        <f>SUM(G35:G41)</f>
        <v>295000</v>
      </c>
    </row>
    <row r="43" spans="1:11" ht="12" customHeight="1" x14ac:dyDescent="0.25">
      <c r="A43" s="2"/>
      <c r="B43" s="42"/>
      <c r="C43" s="43"/>
      <c r="D43" s="43"/>
      <c r="E43" s="43"/>
      <c r="F43" s="44"/>
      <c r="G43" s="44"/>
    </row>
    <row r="44" spans="1:11" ht="12" customHeight="1" x14ac:dyDescent="0.25">
      <c r="A44" s="5"/>
      <c r="B44" s="38" t="s">
        <v>58</v>
      </c>
      <c r="C44" s="39"/>
      <c r="D44" s="40"/>
      <c r="E44" s="40"/>
      <c r="F44" s="41"/>
      <c r="G44" s="41"/>
    </row>
    <row r="45" spans="1:11" ht="24" customHeight="1" x14ac:dyDescent="0.25">
      <c r="A45" s="5"/>
      <c r="B45" s="46" t="s">
        <v>59</v>
      </c>
      <c r="C45" s="46" t="s">
        <v>60</v>
      </c>
      <c r="D45" s="46" t="s">
        <v>61</v>
      </c>
      <c r="E45" s="46" t="s">
        <v>29</v>
      </c>
      <c r="F45" s="46" t="s">
        <v>30</v>
      </c>
      <c r="G45" s="46" t="s">
        <v>31</v>
      </c>
      <c r="K45" s="91"/>
    </row>
    <row r="46" spans="1:11" ht="12.75" customHeight="1" x14ac:dyDescent="0.25">
      <c r="A46" s="23"/>
      <c r="B46" s="106" t="s">
        <v>62</v>
      </c>
      <c r="C46" s="95"/>
      <c r="D46" s="96"/>
      <c r="E46" s="95"/>
      <c r="F46" s="96"/>
      <c r="G46" s="53"/>
      <c r="K46" s="91"/>
    </row>
    <row r="47" spans="1:11" ht="12.75" customHeight="1" x14ac:dyDescent="0.25">
      <c r="A47" s="23"/>
      <c r="B47" s="15" t="s">
        <v>63</v>
      </c>
      <c r="C47" s="51" t="s">
        <v>64</v>
      </c>
      <c r="D47" s="52">
        <v>35000</v>
      </c>
      <c r="E47" s="51" t="s">
        <v>65</v>
      </c>
      <c r="F47" s="53">
        <v>80</v>
      </c>
      <c r="G47" s="53">
        <f t="shared" ref="G47:G61" si="2">(D47*F47)</f>
        <v>2800000</v>
      </c>
    </row>
    <row r="48" spans="1:11" ht="12.75" customHeight="1" x14ac:dyDescent="0.25">
      <c r="A48" s="23"/>
      <c r="B48" s="107" t="s">
        <v>66</v>
      </c>
      <c r="C48" s="54"/>
      <c r="D48" s="16"/>
      <c r="E48" s="54"/>
      <c r="F48" s="53"/>
      <c r="G48" s="53"/>
    </row>
    <row r="49" spans="1:7" ht="12.75" customHeight="1" x14ac:dyDescent="0.25">
      <c r="A49" s="23"/>
      <c r="B49" s="15" t="s">
        <v>67</v>
      </c>
      <c r="C49" s="51" t="s">
        <v>68</v>
      </c>
      <c r="D49" s="52">
        <v>500</v>
      </c>
      <c r="E49" s="51" t="s">
        <v>65</v>
      </c>
      <c r="F49" s="53">
        <v>1077</v>
      </c>
      <c r="G49" s="53">
        <f t="shared" si="2"/>
        <v>538500</v>
      </c>
    </row>
    <row r="50" spans="1:7" ht="12.75" customHeight="1" x14ac:dyDescent="0.25">
      <c r="A50" s="23"/>
      <c r="B50" s="15" t="s">
        <v>69</v>
      </c>
      <c r="C50" s="51" t="s">
        <v>68</v>
      </c>
      <c r="D50" s="52">
        <v>400</v>
      </c>
      <c r="E50" s="51" t="s">
        <v>70</v>
      </c>
      <c r="F50" s="53">
        <v>1000</v>
      </c>
      <c r="G50" s="53">
        <f t="shared" si="2"/>
        <v>400000</v>
      </c>
    </row>
    <row r="51" spans="1:7" ht="12.75" customHeight="1" x14ac:dyDescent="0.25">
      <c r="A51" s="23"/>
      <c r="B51" s="107" t="s">
        <v>71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72</v>
      </c>
      <c r="C52" s="51" t="s">
        <v>73</v>
      </c>
      <c r="D52" s="52">
        <v>2</v>
      </c>
      <c r="E52" s="51" t="s">
        <v>70</v>
      </c>
      <c r="F52" s="53">
        <v>17130</v>
      </c>
      <c r="G52" s="53">
        <f t="shared" si="2"/>
        <v>34260</v>
      </c>
    </row>
    <row r="53" spans="1:7" ht="12.75" customHeight="1" x14ac:dyDescent="0.25">
      <c r="A53" s="23"/>
      <c r="B53" s="107" t="s">
        <v>74</v>
      </c>
      <c r="C53" s="51"/>
      <c r="D53" s="52"/>
      <c r="E53" s="51"/>
      <c r="F53" s="53"/>
      <c r="G53" s="53"/>
    </row>
    <row r="54" spans="1:7" ht="12.75" customHeight="1" x14ac:dyDescent="0.25">
      <c r="A54" s="23"/>
      <c r="B54" s="15" t="s">
        <v>75</v>
      </c>
      <c r="C54" s="51" t="s">
        <v>73</v>
      </c>
      <c r="D54" s="52">
        <v>1</v>
      </c>
      <c r="E54" s="51" t="s">
        <v>76</v>
      </c>
      <c r="F54" s="53">
        <v>28580</v>
      </c>
      <c r="G54" s="53">
        <f t="shared" si="2"/>
        <v>28580</v>
      </c>
    </row>
    <row r="55" spans="1:7" ht="12.75" customHeight="1" x14ac:dyDescent="0.25">
      <c r="A55" s="23"/>
      <c r="B55" s="15" t="s">
        <v>77</v>
      </c>
      <c r="C55" s="51" t="s">
        <v>73</v>
      </c>
      <c r="D55" s="52">
        <v>0.5</v>
      </c>
      <c r="E55" s="51" t="s">
        <v>78</v>
      </c>
      <c r="F55" s="53">
        <v>30280</v>
      </c>
      <c r="G55" s="53">
        <f t="shared" si="2"/>
        <v>15140</v>
      </c>
    </row>
    <row r="56" spans="1:7" ht="12.75" customHeight="1" x14ac:dyDescent="0.25">
      <c r="A56" s="23"/>
      <c r="B56" s="15" t="s">
        <v>122</v>
      </c>
      <c r="C56" s="51" t="s">
        <v>73</v>
      </c>
      <c r="D56" s="52">
        <v>1</v>
      </c>
      <c r="E56" s="51" t="s">
        <v>79</v>
      </c>
      <c r="F56" s="53">
        <v>45960</v>
      </c>
      <c r="G56" s="53">
        <f t="shared" si="2"/>
        <v>45960</v>
      </c>
    </row>
    <row r="57" spans="1:7" ht="12.75" customHeight="1" x14ac:dyDescent="0.25">
      <c r="A57" s="23"/>
      <c r="B57" s="107" t="s">
        <v>80</v>
      </c>
      <c r="C57" s="51"/>
      <c r="D57" s="52"/>
      <c r="E57" s="51"/>
      <c r="F57" s="53"/>
      <c r="G57" s="53"/>
    </row>
    <row r="58" spans="1:7" ht="12.75" customHeight="1" x14ac:dyDescent="0.25">
      <c r="A58" s="23"/>
      <c r="B58" s="15" t="s">
        <v>81</v>
      </c>
      <c r="C58" s="54" t="s">
        <v>73</v>
      </c>
      <c r="D58" s="16">
        <v>3</v>
      </c>
      <c r="E58" s="54" t="s">
        <v>82</v>
      </c>
      <c r="F58" s="53">
        <v>17800</v>
      </c>
      <c r="G58" s="53">
        <f t="shared" si="2"/>
        <v>53400</v>
      </c>
    </row>
    <row r="59" spans="1:7" ht="12.75" customHeight="1" x14ac:dyDescent="0.25">
      <c r="A59" s="23"/>
      <c r="B59" s="15" t="s">
        <v>83</v>
      </c>
      <c r="C59" s="51" t="s">
        <v>73</v>
      </c>
      <c r="D59" s="52">
        <v>3</v>
      </c>
      <c r="E59" s="51" t="s">
        <v>82</v>
      </c>
      <c r="F59" s="53">
        <v>12602</v>
      </c>
      <c r="G59" s="53">
        <f t="shared" si="2"/>
        <v>37806</v>
      </c>
    </row>
    <row r="60" spans="1:7" ht="12.75" customHeight="1" x14ac:dyDescent="0.25">
      <c r="A60" s="23"/>
      <c r="B60" s="15" t="s">
        <v>84</v>
      </c>
      <c r="C60" s="51" t="s">
        <v>73</v>
      </c>
      <c r="D60" s="52">
        <v>1.5</v>
      </c>
      <c r="E60" s="51" t="s">
        <v>65</v>
      </c>
      <c r="F60" s="53">
        <v>45190</v>
      </c>
      <c r="G60" s="53">
        <f t="shared" si="2"/>
        <v>67785</v>
      </c>
    </row>
    <row r="61" spans="1:7" ht="12.75" customHeight="1" x14ac:dyDescent="0.25">
      <c r="A61" s="23"/>
      <c r="B61" s="15" t="s">
        <v>85</v>
      </c>
      <c r="C61" s="54" t="s">
        <v>64</v>
      </c>
      <c r="D61" s="16">
        <v>1</v>
      </c>
      <c r="E61" s="54" t="s">
        <v>86</v>
      </c>
      <c r="F61" s="53">
        <v>45000</v>
      </c>
      <c r="G61" s="53">
        <f t="shared" si="2"/>
        <v>45000</v>
      </c>
    </row>
    <row r="62" spans="1:7" ht="13.5" customHeight="1" x14ac:dyDescent="0.25">
      <c r="A62" s="5"/>
      <c r="B62" s="55" t="s">
        <v>87</v>
      </c>
      <c r="C62" s="56"/>
      <c r="D62" s="56"/>
      <c r="E62" s="56"/>
      <c r="F62" s="57"/>
      <c r="G62" s="58">
        <f>SUM(G46:G61)</f>
        <v>4066431</v>
      </c>
    </row>
    <row r="63" spans="1:7" ht="12" customHeight="1" x14ac:dyDescent="0.25">
      <c r="A63" s="2"/>
      <c r="B63" s="42"/>
      <c r="C63" s="43"/>
      <c r="D63" s="43"/>
      <c r="E63" s="59"/>
      <c r="F63" s="44"/>
      <c r="G63" s="44"/>
    </row>
    <row r="64" spans="1:7" ht="12" customHeight="1" x14ac:dyDescent="0.25">
      <c r="A64" s="5"/>
      <c r="B64" s="38" t="s">
        <v>80</v>
      </c>
      <c r="C64" s="39"/>
      <c r="D64" s="40"/>
      <c r="E64" s="40"/>
      <c r="F64" s="41"/>
      <c r="G64" s="41"/>
    </row>
    <row r="65" spans="1:7" ht="24" customHeight="1" x14ac:dyDescent="0.25">
      <c r="A65" s="5"/>
      <c r="B65" s="97" t="s">
        <v>88</v>
      </c>
      <c r="C65" s="98" t="s">
        <v>60</v>
      </c>
      <c r="D65" s="98" t="s">
        <v>61</v>
      </c>
      <c r="E65" s="97" t="s">
        <v>29</v>
      </c>
      <c r="F65" s="98" t="s">
        <v>30</v>
      </c>
      <c r="G65" s="97" t="s">
        <v>31</v>
      </c>
    </row>
    <row r="66" spans="1:7" ht="12.75" customHeight="1" x14ac:dyDescent="0.25">
      <c r="A66" s="66"/>
      <c r="B66" s="112" t="s">
        <v>89</v>
      </c>
      <c r="C66" s="113" t="s">
        <v>27</v>
      </c>
      <c r="D66" s="114">
        <v>1</v>
      </c>
      <c r="E66" s="115" t="s">
        <v>90</v>
      </c>
      <c r="F66" s="114">
        <v>40000</v>
      </c>
      <c r="G66" s="114">
        <v>40000</v>
      </c>
    </row>
    <row r="67" spans="1:7" ht="13.5" customHeight="1" x14ac:dyDescent="0.25">
      <c r="A67" s="5"/>
      <c r="B67" s="12" t="s">
        <v>91</v>
      </c>
      <c r="C67" s="31" t="s">
        <v>27</v>
      </c>
      <c r="D67" s="145">
        <f>G9</f>
        <v>25000</v>
      </c>
      <c r="E67" s="31" t="s">
        <v>92</v>
      </c>
      <c r="F67" s="17">
        <v>40</v>
      </c>
      <c r="G67" s="17">
        <f t="shared" ref="G67:G68" si="3">(D67*F67)</f>
        <v>1000000</v>
      </c>
    </row>
    <row r="68" spans="1:7" ht="12" customHeight="1" x14ac:dyDescent="0.25">
      <c r="A68" s="2"/>
      <c r="B68" s="12" t="s">
        <v>93</v>
      </c>
      <c r="C68" s="31" t="s">
        <v>27</v>
      </c>
      <c r="D68" s="32">
        <v>25000</v>
      </c>
      <c r="E68" s="31" t="s">
        <v>94</v>
      </c>
      <c r="F68" s="17">
        <v>10</v>
      </c>
      <c r="G68" s="17">
        <f t="shared" si="3"/>
        <v>250000</v>
      </c>
    </row>
    <row r="69" spans="1:7" ht="12" customHeight="1" x14ac:dyDescent="0.25">
      <c r="A69" s="66"/>
      <c r="B69" s="108" t="s">
        <v>95</v>
      </c>
      <c r="C69" s="109"/>
      <c r="D69" s="109"/>
      <c r="E69" s="109"/>
      <c r="F69" s="110"/>
      <c r="G69" s="111">
        <f>SUM(G66:G68)</f>
        <v>1290000</v>
      </c>
    </row>
    <row r="70" spans="1:7" ht="12" customHeight="1" x14ac:dyDescent="0.25">
      <c r="A70" s="66"/>
      <c r="B70" s="69"/>
      <c r="C70" s="69"/>
      <c r="D70" s="69"/>
      <c r="E70" s="69"/>
      <c r="F70" s="70"/>
      <c r="G70" s="70"/>
    </row>
    <row r="71" spans="1:7" ht="12" customHeight="1" x14ac:dyDescent="0.25">
      <c r="A71" s="66"/>
      <c r="B71" s="71" t="s">
        <v>96</v>
      </c>
      <c r="C71" s="72"/>
      <c r="D71" s="72"/>
      <c r="E71" s="72"/>
      <c r="F71" s="72"/>
      <c r="G71" s="73">
        <f>G26+G31+G42+G62+G69</f>
        <v>6351431</v>
      </c>
    </row>
    <row r="72" spans="1:7" ht="12" customHeight="1" x14ac:dyDescent="0.25">
      <c r="A72" s="66"/>
      <c r="B72" s="74" t="s">
        <v>97</v>
      </c>
      <c r="C72" s="61"/>
      <c r="D72" s="61"/>
      <c r="E72" s="61"/>
      <c r="F72" s="61"/>
      <c r="G72" s="75">
        <f>G71*0.05</f>
        <v>317571.55000000005</v>
      </c>
    </row>
    <row r="73" spans="1:7" ht="12" customHeight="1" x14ac:dyDescent="0.25">
      <c r="A73" s="66"/>
      <c r="B73" s="76" t="s">
        <v>98</v>
      </c>
      <c r="C73" s="60"/>
      <c r="D73" s="60"/>
      <c r="E73" s="60"/>
      <c r="F73" s="60"/>
      <c r="G73" s="77">
        <f>G72+G71</f>
        <v>6669002.5499999998</v>
      </c>
    </row>
    <row r="74" spans="1:7" ht="12" customHeight="1" x14ac:dyDescent="0.25">
      <c r="A74" s="66"/>
      <c r="B74" s="74" t="s">
        <v>99</v>
      </c>
      <c r="C74" s="61"/>
      <c r="D74" s="61"/>
      <c r="E74" s="61"/>
      <c r="F74" s="61"/>
      <c r="G74" s="75">
        <f>G12</f>
        <v>8750000</v>
      </c>
    </row>
    <row r="75" spans="1:7" ht="12.75" customHeight="1" x14ac:dyDescent="0.25">
      <c r="A75" s="66"/>
      <c r="B75" s="78" t="s">
        <v>100</v>
      </c>
      <c r="C75" s="79"/>
      <c r="D75" s="79"/>
      <c r="E75" s="79"/>
      <c r="F75" s="79"/>
      <c r="G75" s="80">
        <f>G74-G73</f>
        <v>2080997.4500000002</v>
      </c>
    </row>
    <row r="76" spans="1:7" ht="12" customHeight="1" x14ac:dyDescent="0.25">
      <c r="A76" s="66"/>
      <c r="B76" s="67" t="s">
        <v>101</v>
      </c>
      <c r="C76" s="68"/>
      <c r="D76" s="68"/>
      <c r="E76" s="68"/>
      <c r="F76" s="68"/>
      <c r="G76" s="63"/>
    </row>
    <row r="77" spans="1:7" ht="12" customHeight="1" thickBot="1" x14ac:dyDescent="0.3">
      <c r="A77" s="66"/>
      <c r="B77" s="81"/>
      <c r="C77" s="68"/>
      <c r="D77" s="68"/>
      <c r="E77" s="68"/>
      <c r="F77" s="68"/>
      <c r="G77" s="63"/>
    </row>
    <row r="78" spans="1:7" ht="12" customHeight="1" x14ac:dyDescent="0.25">
      <c r="A78" s="66"/>
      <c r="B78" s="83" t="s">
        <v>102</v>
      </c>
      <c r="C78" s="84"/>
      <c r="D78" s="84"/>
      <c r="E78" s="84"/>
      <c r="F78" s="85"/>
      <c r="G78" s="63"/>
    </row>
    <row r="79" spans="1:7" ht="12" customHeight="1" x14ac:dyDescent="0.25">
      <c r="A79" s="66"/>
      <c r="B79" s="86" t="s">
        <v>103</v>
      </c>
      <c r="C79" s="65"/>
      <c r="D79" s="65"/>
      <c r="E79" s="65"/>
      <c r="F79" s="87"/>
      <c r="G79" s="63"/>
    </row>
    <row r="80" spans="1:7" ht="12" customHeight="1" x14ac:dyDescent="0.25">
      <c r="A80" s="66"/>
      <c r="B80" s="86" t="s">
        <v>104</v>
      </c>
      <c r="C80" s="65"/>
      <c r="D80" s="65"/>
      <c r="E80" s="65"/>
      <c r="F80" s="87"/>
      <c r="G80" s="63"/>
    </row>
    <row r="81" spans="1:7" ht="12" customHeight="1" x14ac:dyDescent="0.25">
      <c r="A81" s="66"/>
      <c r="B81" s="86" t="s">
        <v>105</v>
      </c>
      <c r="C81" s="65"/>
      <c r="D81" s="65"/>
      <c r="E81" s="65"/>
      <c r="F81" s="87"/>
      <c r="G81" s="63"/>
    </row>
    <row r="82" spans="1:7" ht="12.75" customHeight="1" x14ac:dyDescent="0.25">
      <c r="A82" s="66"/>
      <c r="B82" s="86" t="s">
        <v>106</v>
      </c>
      <c r="C82" s="65"/>
      <c r="D82" s="65"/>
      <c r="E82" s="65"/>
      <c r="F82" s="87"/>
      <c r="G82" s="63"/>
    </row>
    <row r="83" spans="1:7" ht="12.75" customHeight="1" x14ac:dyDescent="0.25">
      <c r="A83" s="66"/>
      <c r="B83" s="86" t="s">
        <v>107</v>
      </c>
      <c r="C83" s="65"/>
      <c r="D83" s="65"/>
      <c r="E83" s="65"/>
      <c r="F83" s="87"/>
      <c r="G83" s="63"/>
    </row>
    <row r="84" spans="1:7" ht="15" customHeight="1" thickBot="1" x14ac:dyDescent="0.3">
      <c r="A84" s="66"/>
      <c r="B84" s="88" t="s">
        <v>108</v>
      </c>
      <c r="C84" s="89"/>
      <c r="D84" s="89"/>
      <c r="E84" s="89"/>
      <c r="F84" s="90"/>
      <c r="G84" s="63"/>
    </row>
    <row r="85" spans="1:7" ht="12" customHeight="1" x14ac:dyDescent="0.25">
      <c r="A85" s="66"/>
      <c r="B85" s="82"/>
      <c r="C85" s="65"/>
      <c r="D85" s="65"/>
      <c r="E85" s="65"/>
      <c r="F85" s="65"/>
      <c r="G85" s="63"/>
    </row>
    <row r="86" spans="1:7" ht="12" customHeight="1" thickBot="1" x14ac:dyDescent="0.3">
      <c r="A86" s="66"/>
      <c r="B86" s="146" t="s">
        <v>109</v>
      </c>
      <c r="C86" s="147"/>
      <c r="D86" s="116"/>
      <c r="E86" s="117"/>
      <c r="F86" s="117"/>
      <c r="G86" s="63"/>
    </row>
    <row r="87" spans="1:7" ht="12" customHeight="1" x14ac:dyDescent="0.25">
      <c r="A87" s="66"/>
      <c r="B87" s="118" t="s">
        <v>88</v>
      </c>
      <c r="C87" s="119" t="s">
        <v>110</v>
      </c>
      <c r="D87" s="120" t="s">
        <v>111</v>
      </c>
      <c r="E87" s="117"/>
      <c r="F87" s="117"/>
      <c r="G87" s="63"/>
    </row>
    <row r="88" spans="1:7" ht="12" customHeight="1" x14ac:dyDescent="0.25">
      <c r="A88" s="66"/>
      <c r="B88" s="121" t="s">
        <v>112</v>
      </c>
      <c r="C88" s="122">
        <f>G26</f>
        <v>700000</v>
      </c>
      <c r="D88" s="123">
        <f>(C88/C94)</f>
        <v>0.10496322272361405</v>
      </c>
      <c r="E88" s="117"/>
      <c r="F88" s="117"/>
      <c r="G88" s="63"/>
    </row>
    <row r="89" spans="1:7" ht="12" customHeight="1" x14ac:dyDescent="0.25">
      <c r="A89" s="66"/>
      <c r="B89" s="121" t="s">
        <v>113</v>
      </c>
      <c r="C89" s="122">
        <f>G31</f>
        <v>0</v>
      </c>
      <c r="D89" s="123">
        <f>(C89/C94)</f>
        <v>0</v>
      </c>
      <c r="E89" s="117"/>
      <c r="F89" s="117"/>
      <c r="G89" s="63"/>
    </row>
    <row r="90" spans="1:7" ht="12" customHeight="1" x14ac:dyDescent="0.25">
      <c r="A90" s="66"/>
      <c r="B90" s="121" t="s">
        <v>114</v>
      </c>
      <c r="C90" s="122">
        <f>G42</f>
        <v>295000</v>
      </c>
      <c r="D90" s="123">
        <f>(C90/C94)</f>
        <v>4.4234501004951632E-2</v>
      </c>
      <c r="E90" s="117"/>
      <c r="F90" s="117"/>
      <c r="G90" s="63"/>
    </row>
    <row r="91" spans="1:7" ht="12" customHeight="1" x14ac:dyDescent="0.25">
      <c r="A91" s="66"/>
      <c r="B91" s="121" t="s">
        <v>59</v>
      </c>
      <c r="C91" s="122">
        <f>G62</f>
        <v>4066431</v>
      </c>
      <c r="D91" s="123">
        <f>(C91/C94)</f>
        <v>0.60975100391886938</v>
      </c>
      <c r="E91" s="117"/>
      <c r="F91" s="117"/>
      <c r="G91" s="63"/>
    </row>
    <row r="92" spans="1:7" ht="12.75" customHeight="1" x14ac:dyDescent="0.25">
      <c r="A92" s="66"/>
      <c r="B92" s="121" t="s">
        <v>115</v>
      </c>
      <c r="C92" s="124">
        <f>G69</f>
        <v>1290000</v>
      </c>
      <c r="D92" s="123">
        <f>(C92/C94)</f>
        <v>0.19343222473351732</v>
      </c>
      <c r="E92" s="125"/>
      <c r="F92" s="125"/>
      <c r="G92" s="63"/>
    </row>
    <row r="93" spans="1:7" ht="12" customHeight="1" x14ac:dyDescent="0.25">
      <c r="A93" s="66"/>
      <c r="B93" s="121" t="s">
        <v>116</v>
      </c>
      <c r="C93" s="124">
        <f>G72</f>
        <v>317571.55000000005</v>
      </c>
      <c r="D93" s="123">
        <f>(C93/C94)</f>
        <v>4.761904761904763E-2</v>
      </c>
      <c r="E93" s="125"/>
      <c r="F93" s="125"/>
      <c r="G93" s="63"/>
    </row>
    <row r="94" spans="1:7" ht="12.75" customHeight="1" thickBot="1" x14ac:dyDescent="0.3">
      <c r="A94" s="66"/>
      <c r="B94" s="126" t="s">
        <v>117</v>
      </c>
      <c r="C94" s="127">
        <f>SUM(C88:C93)</f>
        <v>6669002.5499999998</v>
      </c>
      <c r="D94" s="128">
        <f>SUM(D88:D93)</f>
        <v>1</v>
      </c>
      <c r="E94" s="125"/>
      <c r="F94" s="125"/>
      <c r="G94" s="63"/>
    </row>
    <row r="95" spans="1:7" ht="12" customHeight="1" x14ac:dyDescent="0.25">
      <c r="A95" s="62"/>
      <c r="B95" s="129"/>
      <c r="C95" s="130"/>
      <c r="D95" s="130"/>
      <c r="E95" s="130"/>
      <c r="F95" s="130"/>
      <c r="G95" s="63"/>
    </row>
    <row r="96" spans="1:7" ht="12" customHeight="1" x14ac:dyDescent="0.25">
      <c r="A96" s="66"/>
      <c r="B96" s="131"/>
      <c r="C96" s="130"/>
      <c r="D96" s="130"/>
      <c r="E96" s="130"/>
      <c r="F96" s="130"/>
      <c r="G96" s="63"/>
    </row>
    <row r="97" spans="1:7" ht="12.75" customHeight="1" thickBot="1" x14ac:dyDescent="0.3">
      <c r="A97" s="66"/>
      <c r="B97" s="132"/>
      <c r="C97" s="133" t="s">
        <v>118</v>
      </c>
      <c r="D97" s="134"/>
      <c r="E97" s="135"/>
      <c r="F97" s="136"/>
      <c r="G97" s="63"/>
    </row>
    <row r="98" spans="1:7" ht="15.6" customHeight="1" x14ac:dyDescent="0.25">
      <c r="A98" s="66"/>
      <c r="B98" s="137" t="s">
        <v>119</v>
      </c>
      <c r="C98" s="138">
        <v>20000</v>
      </c>
      <c r="D98" s="138">
        <v>25000</v>
      </c>
      <c r="E98" s="139">
        <v>28000</v>
      </c>
      <c r="F98" s="140"/>
      <c r="G98" s="64"/>
    </row>
    <row r="99" spans="1:7" ht="11.25" customHeight="1" thickBot="1" x14ac:dyDescent="0.3">
      <c r="B99" s="126" t="s">
        <v>120</v>
      </c>
      <c r="C99" s="127">
        <f>(G73/C98)</f>
        <v>333.45012750000001</v>
      </c>
      <c r="D99" s="127">
        <f>(G73/D98)</f>
        <v>266.76010200000002</v>
      </c>
      <c r="E99" s="141">
        <f>(G73/E98)</f>
        <v>238.1786625</v>
      </c>
      <c r="F99" s="140"/>
      <c r="G99" s="64"/>
    </row>
    <row r="100" spans="1:7" ht="11.25" customHeight="1" x14ac:dyDescent="0.25">
      <c r="B100" s="142" t="s">
        <v>121</v>
      </c>
      <c r="C100" s="143"/>
      <c r="D100" s="143"/>
      <c r="E100" s="143"/>
      <c r="F100" s="143"/>
      <c r="G100" s="143"/>
    </row>
    <row r="101" spans="1:7" ht="11.25" customHeight="1" x14ac:dyDescent="0.25">
      <c r="B101" s="144"/>
      <c r="C101" s="144"/>
      <c r="D101" s="144"/>
      <c r="E101" s="144"/>
      <c r="F101" s="144"/>
      <c r="G101" s="144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2023-02-28T14:56:22Z</dcterms:modified>
  <cp:category/>
  <cp:contentStatus/>
</cp:coreProperties>
</file>