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zurita\Desktop\FICHAS 2023\FICHAS REVISADAS CZURITA ABRIL2023\Fichas Cutivos Area Toltén 2023-2024\"/>
    </mc:Choice>
  </mc:AlternateContent>
  <bookViews>
    <workbookView xWindow="0" yWindow="0" windowWidth="28800" windowHeight="12435"/>
  </bookViews>
  <sheets>
    <sheet name="REPOLLO  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G31" i="2" l="1"/>
  <c r="G25" i="2"/>
  <c r="G67" i="2"/>
  <c r="G12" i="2" l="1"/>
  <c r="G78" i="2" s="1"/>
  <c r="G36" i="2" l="1"/>
  <c r="G34" i="2"/>
  <c r="G33" i="2"/>
  <c r="G32" i="2"/>
  <c r="G30" i="2"/>
  <c r="G29" i="2"/>
  <c r="G28" i="2"/>
  <c r="G65" i="2"/>
  <c r="G66" i="2"/>
  <c r="G64" i="2"/>
  <c r="G60" i="2"/>
  <c r="G61" i="2"/>
  <c r="G62" i="2"/>
  <c r="G63" i="2"/>
  <c r="G27" i="2"/>
  <c r="G26" i="2"/>
  <c r="G24" i="2"/>
  <c r="G23" i="2"/>
  <c r="G56" i="2"/>
  <c r="G57" i="2"/>
  <c r="G58" i="2"/>
  <c r="G59" i="2"/>
  <c r="G22" i="2"/>
  <c r="G47" i="2"/>
  <c r="G48" i="2"/>
  <c r="G49" i="2"/>
  <c r="G50" i="2"/>
  <c r="G21" i="2"/>
  <c r="G55" i="2"/>
  <c r="G72" i="2"/>
  <c r="G73" i="2" s="1"/>
  <c r="G46" i="2"/>
  <c r="G68" i="2" l="1"/>
  <c r="G37" i="2"/>
  <c r="C96" i="2"/>
  <c r="C93" i="2"/>
  <c r="G51" i="2" l="1"/>
  <c r="C94" i="2" l="1"/>
  <c r="G75" i="2"/>
  <c r="G76" i="2" s="1"/>
  <c r="G77" i="2" s="1"/>
  <c r="G79" i="2" s="1"/>
  <c r="C92" i="2"/>
  <c r="C95" i="2"/>
  <c r="C97" i="2" l="1"/>
  <c r="C98" i="2" l="1"/>
  <c r="E103" i="2"/>
  <c r="C103" i="2"/>
  <c r="D103" i="2"/>
  <c r="D92" i="2" l="1"/>
  <c r="D96" i="2"/>
  <c r="D95" i="2"/>
  <c r="D94" i="2"/>
  <c r="D97" i="2"/>
  <c r="D98" i="2" l="1"/>
</calcChain>
</file>

<file path=xl/sharedStrings.xml><?xml version="1.0" encoding="utf-8"?>
<sst xmlns="http://schemas.openxmlformats.org/spreadsheetml/2006/main" count="196" uniqueCount="123">
  <si>
    <t>RUBRO O CULTIVO</t>
  </si>
  <si>
    <t>REPOLLO-LISO</t>
  </si>
  <si>
    <t>RENDIMIENTO (u/há)</t>
  </si>
  <si>
    <t>VARIEDAD</t>
  </si>
  <si>
    <t>Judge, Gloria o Bonnet</t>
  </si>
  <si>
    <t>FECHA ESTIMADA  PRECIO VENTA</t>
  </si>
  <si>
    <t>Mayo-Julio</t>
  </si>
  <si>
    <t>NIVEL TECNOLÓGICO</t>
  </si>
  <si>
    <t>MEDIO</t>
  </si>
  <si>
    <t>PRECIO ESPERADO ($/unidad)</t>
  </si>
  <si>
    <t>REGIÓN</t>
  </si>
  <si>
    <t>ARAUCANIA</t>
  </si>
  <si>
    <t>INGRESO ESPERADO, con IVA ($)</t>
  </si>
  <si>
    <t>AGENCIA DE ÁREA</t>
  </si>
  <si>
    <t>TOLTEN</t>
  </si>
  <si>
    <t>DESTINO PRODUCCION</t>
  </si>
  <si>
    <t>Vega Modelo</t>
  </si>
  <si>
    <t>COMUNA/LOCALIDAD</t>
  </si>
  <si>
    <t>FECHA DE COSECHA</t>
  </si>
  <si>
    <t>FECHA PRECIO INSUMOS</t>
  </si>
  <si>
    <t>CONTINGENCIA</t>
  </si>
  <si>
    <t>HELADA-LLUVIA EXTEMPORANEA-GRANIZO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</si>
  <si>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</si>
  <si>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</si>
  <si>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</si>
  <si>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</si>
  <si>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</si>
  <si>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</si>
  <si>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</si>
  <si>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</si>
  <si>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Siembra de almácigo</t>
  </si>
  <si>
    <t>JH</t>
  </si>
  <si>
    <t>Diciembre-Enero</t>
  </si>
  <si>
    <t>Ferlilización almácigo ( Inicium)</t>
  </si>
  <si>
    <t>Diciembre-Marzo</t>
  </si>
  <si>
    <t>Riego almácigo (aspersión)</t>
  </si>
  <si>
    <t>Control de enfermedades almácigo</t>
  </si>
  <si>
    <t>Endurecimiento de plántulas</t>
  </si>
  <si>
    <t>Enero-Marzo</t>
  </si>
  <si>
    <t>Confección de surco</t>
  </si>
  <si>
    <t>Febrero-Marzo</t>
  </si>
  <si>
    <t xml:space="preserve">Ferlilización  pre trasplante </t>
  </si>
  <si>
    <t>Transplante</t>
  </si>
  <si>
    <t>Parcializaciones  en cobertera</t>
  </si>
  <si>
    <t>Riego por goteo</t>
  </si>
  <si>
    <t>Febrero-Agosto</t>
  </si>
  <si>
    <t xml:space="preserve">Control de maleza manual post transplante </t>
  </si>
  <si>
    <t>Marzo</t>
  </si>
  <si>
    <t>Aplicaciones  de Bravo 720 SC</t>
  </si>
  <si>
    <t>Febrero-Julio</t>
  </si>
  <si>
    <t>Aplicaciones de Karate</t>
  </si>
  <si>
    <t>Cosecha</t>
  </si>
  <si>
    <t>Post cosecha (selección)</t>
  </si>
  <si>
    <t>Mayo-Agosto</t>
  </si>
  <si>
    <t>Comercialización y venta</t>
  </si>
  <si>
    <t>Subtotal Jornadas Hombre</t>
  </si>
  <si>
    <t>JORNADAS ANIMAL</t>
  </si>
  <si>
    <t>Subtotal Jornadas Animal</t>
  </si>
  <si>
    <t>MAQUINARIA</t>
  </si>
  <si>
    <t xml:space="preserve">Máquina segadora </t>
  </si>
  <si>
    <t>JM</t>
  </si>
  <si>
    <t>Diciembre</t>
  </si>
  <si>
    <t>Barbecho químico</t>
  </si>
  <si>
    <t xml:space="preserve">Rastraje de disco </t>
  </si>
  <si>
    <t>Enero-Febrero</t>
  </si>
  <si>
    <t>Encaladura</t>
  </si>
  <si>
    <t>Vibrocultivador</t>
  </si>
  <si>
    <t>Subtotal Costo Maquinaria</t>
  </si>
  <si>
    <t>INSUMOS</t>
  </si>
  <si>
    <t>Insumos</t>
  </si>
  <si>
    <t>Unidad (Kg/l/u)</t>
  </si>
  <si>
    <t>Cantidad (Kg/l/u)</t>
  </si>
  <si>
    <t xml:space="preserve">Semilla </t>
  </si>
  <si>
    <t>u</t>
  </si>
  <si>
    <t>Noviembre-Diciembre</t>
  </si>
  <si>
    <t>Bandejas Speedling (288 celdas)</t>
  </si>
  <si>
    <t xml:space="preserve">Bolsa  sustrato comercial (25 kg) </t>
  </si>
  <si>
    <t xml:space="preserve">Cinta de riego (rollo a 20 cm gotero,2.800 mt) </t>
  </si>
  <si>
    <t>Fertilizante almácigo foliar  (Inicium)</t>
  </si>
  <si>
    <t>lt</t>
  </si>
  <si>
    <t>Cal</t>
  </si>
  <si>
    <t>Kg</t>
  </si>
  <si>
    <t>Mezcla 11-30-11</t>
  </si>
  <si>
    <t>kg</t>
  </si>
  <si>
    <t>Muriato de potasio</t>
  </si>
  <si>
    <t>Can 27</t>
  </si>
  <si>
    <t>Herbicida-Glifosato</t>
  </si>
  <si>
    <t>Lt.</t>
  </si>
  <si>
    <t>Fungicida Bravo 720 SC</t>
  </si>
  <si>
    <t>Lt</t>
  </si>
  <si>
    <t>Insecticida Karate</t>
  </si>
  <si>
    <t>Previcur Energy 840 SL</t>
  </si>
  <si>
    <t>Subtotal Insumos</t>
  </si>
  <si>
    <t>OTROS</t>
  </si>
  <si>
    <t>Item</t>
  </si>
  <si>
    <t>Analiisis de suelo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</si>
  <si>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</si>
  <si>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</si>
  <si>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</si>
  <si>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</si>
  <si>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</si>
  <si>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</si>
  <si>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</si>
  <si>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</si>
  <si>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</si>
  <si>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</si>
  <si>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</si>
  <si>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</si>
  <si>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</si>
  <si>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</si>
  <si>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</si>
  <si>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$/há</t>
  </si>
  <si>
    <t>%</t>
  </si>
  <si>
    <t>Mano de obra</t>
  </si>
  <si>
    <t>Jornada Animal</t>
  </si>
  <si>
    <t>Maquinaria</t>
  </si>
  <si>
    <t>Otros</t>
  </si>
  <si>
    <t>Imprevistos</t>
  </si>
  <si>
    <t>COSTO TOTAL/há.</t>
  </si>
  <si>
    <t>ESCENARIOS COSTO UNITARIO  ($/unidad)</t>
  </si>
  <si>
    <t>Rendimiento  (unidad/há)</t>
  </si>
  <si>
    <t>Costo unitario ($/unidad)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</si>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</sst>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&quot;$&quot;\ * #,##0_-;\-&quot;$&quot;\ * #,##0_-;_-&quot;$&quot;\ * &quot;-&quot;_-;_-@_-"/>
    <numFmt numFmtId="167" formatCode="_-* #,##0.00\ _€_-;\-* #,##0.00\ _€_-;_-* &quot;-&quot;??\ _€_-;_-@_-"/>
    <numFmt numFmtId="168" formatCode="_-* #,##0_-;\-* #,##0_-;_-* &quot;-&quot;??_-;_-@_-"/>
    <numFmt numFmtId="169" formatCode="0.0"/>
    <numFmt numFmtId="170" formatCode="dd/mm/yyyy;@"/>
  </numFmts>
  <fonts count="14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i/>
      <sz val="8"/>
      <color indexed="9"/>
      <name val="Arial Narrow"/>
      <family val="2"/>
    </font>
    <font>
      <b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  <font>
      <sz val="8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10"/>
      </top>
      <bottom style="thin">
        <color indexed="10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4">
    <xf numFmtId="0" fontId="0" fillId="0" borderId="0" applyNumberFormat="0" applyFill="0" applyBorder="0" applyProtection="0"/>
    <xf numFmtId="0" fontId="3" fillId="0" borderId="18"/>
    <xf numFmtId="43" fontId="4" fillId="0" borderId="0" applyFont="0" applyFill="0" applyBorder="0" applyAlignment="0" applyProtection="0"/>
    <xf numFmtId="167" fontId="3" fillId="0" borderId="18" applyFont="0" applyFill="0" applyBorder="0" applyAlignment="0" applyProtection="0"/>
  </cellStyleXfs>
  <cellXfs count="174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8" xfId="0" applyFill="1" applyBorder="1"/>
    <xf numFmtId="49" fontId="2" fillId="3" borderId="13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1" xfId="0" applyFill="1" applyBorder="1" applyAlignment="1">
      <alignment horizontal="right"/>
    </xf>
    <xf numFmtId="0" fontId="0" fillId="0" borderId="0" xfId="0" applyNumberFormat="1" applyAlignment="1">
      <alignment horizontal="right"/>
    </xf>
    <xf numFmtId="3" fontId="0" fillId="0" borderId="0" xfId="0" applyNumberFormat="1"/>
    <xf numFmtId="3" fontId="2" fillId="3" borderId="13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14" fontId="1" fillId="2" borderId="7" xfId="0" applyNumberFormat="1" applyFont="1" applyFill="1" applyBorder="1"/>
    <xf numFmtId="0" fontId="1" fillId="2" borderId="3" xfId="0" applyFont="1" applyFill="1" applyBorder="1"/>
    <xf numFmtId="0" fontId="1" fillId="2" borderId="7" xfId="0" applyFont="1" applyFill="1" applyBorder="1"/>
    <xf numFmtId="0" fontId="1" fillId="2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right"/>
    </xf>
    <xf numFmtId="49" fontId="6" fillId="5" borderId="1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49" fontId="6" fillId="5" borderId="13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49" fontId="6" fillId="3" borderId="13" xfId="0" applyNumberFormat="1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center" vertical="center" wrapText="1"/>
    </xf>
    <xf numFmtId="0" fontId="8" fillId="0" borderId="42" xfId="0" applyFont="1" applyBorder="1"/>
    <xf numFmtId="0" fontId="8" fillId="0" borderId="42" xfId="0" applyFont="1" applyBorder="1" applyAlignment="1">
      <alignment horizontal="center"/>
    </xf>
    <xf numFmtId="166" fontId="7" fillId="0" borderId="42" xfId="0" applyNumberFormat="1" applyFont="1" applyBorder="1"/>
    <xf numFmtId="3" fontId="7" fillId="9" borderId="42" xfId="0" applyNumberFormat="1" applyFont="1" applyFill="1" applyBorder="1"/>
    <xf numFmtId="0" fontId="2" fillId="3" borderId="13" xfId="0" applyFont="1" applyFill="1" applyBorder="1" applyAlignment="1">
      <alignment vertical="center"/>
    </xf>
    <xf numFmtId="0" fontId="1" fillId="2" borderId="15" xfId="0" applyFont="1" applyFill="1" applyBorder="1"/>
    <xf numFmtId="0" fontId="1" fillId="2" borderId="16" xfId="0" applyFont="1" applyFill="1" applyBorder="1"/>
    <xf numFmtId="3" fontId="1" fillId="2" borderId="16" xfId="0" applyNumberFormat="1" applyFont="1" applyFill="1" applyBorder="1"/>
    <xf numFmtId="3" fontId="1" fillId="2" borderId="16" xfId="0" applyNumberFormat="1" applyFont="1" applyFill="1" applyBorder="1" applyAlignment="1">
      <alignment horizontal="right"/>
    </xf>
    <xf numFmtId="49" fontId="6" fillId="3" borderId="11" xfId="0" applyNumberFormat="1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 wrapText="1"/>
    </xf>
    <xf numFmtId="49" fontId="6" fillId="3" borderId="43" xfId="0" applyNumberFormat="1" applyFont="1" applyFill="1" applyBorder="1" applyAlignment="1">
      <alignment horizontal="center" vertical="center" wrapText="1"/>
    </xf>
    <xf numFmtId="49" fontId="6" fillId="3" borderId="43" xfId="0" applyNumberFormat="1" applyFont="1" applyFill="1" applyBorder="1" applyAlignment="1">
      <alignment horizontal="right" vertical="center" wrapText="1"/>
    </xf>
    <xf numFmtId="49" fontId="2" fillId="3" borderId="42" xfId="0" applyNumberFormat="1" applyFont="1" applyFill="1" applyBorder="1" applyAlignment="1">
      <alignment vertical="center"/>
    </xf>
    <xf numFmtId="0" fontId="2" fillId="3" borderId="42" xfId="0" applyFont="1" applyFill="1" applyBorder="1" applyAlignment="1">
      <alignment horizontal="center" vertical="center"/>
    </xf>
    <xf numFmtId="0" fontId="1" fillId="2" borderId="44" xfId="0" applyFont="1" applyFill="1" applyBorder="1"/>
    <xf numFmtId="0" fontId="1" fillId="2" borderId="45" xfId="0" applyFont="1" applyFill="1" applyBorder="1"/>
    <xf numFmtId="0" fontId="1" fillId="2" borderId="45" xfId="0" applyFont="1" applyFill="1" applyBorder="1" applyAlignment="1">
      <alignment horizontal="center"/>
    </xf>
    <xf numFmtId="3" fontId="1" fillId="2" borderId="45" xfId="0" applyNumberFormat="1" applyFont="1" applyFill="1" applyBorder="1"/>
    <xf numFmtId="3" fontId="1" fillId="2" borderId="45" xfId="0" applyNumberFormat="1" applyFont="1" applyFill="1" applyBorder="1" applyAlignment="1">
      <alignment horizontal="right"/>
    </xf>
    <xf numFmtId="49" fontId="6" fillId="3" borderId="43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vertical="center"/>
    </xf>
    <xf numFmtId="0" fontId="1" fillId="2" borderId="21" xfId="0" applyFont="1" applyFill="1" applyBorder="1"/>
    <xf numFmtId="3" fontId="1" fillId="2" borderId="21" xfId="0" applyNumberFormat="1" applyFont="1" applyFill="1" applyBorder="1"/>
    <xf numFmtId="3" fontId="1" fillId="2" borderId="21" xfId="0" applyNumberFormat="1" applyFont="1" applyFill="1" applyBorder="1" applyAlignment="1">
      <alignment horizontal="right"/>
    </xf>
    <xf numFmtId="49" fontId="1" fillId="2" borderId="18" xfId="0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164" fontId="6" fillId="2" borderId="18" xfId="0" applyNumberFormat="1" applyFont="1" applyFill="1" applyBorder="1" applyAlignment="1">
      <alignment horizontal="right" vertical="center"/>
    </xf>
    <xf numFmtId="0" fontId="1" fillId="2" borderId="18" xfId="0" applyFont="1" applyFill="1" applyBorder="1" applyAlignment="1">
      <alignment vertical="center"/>
    </xf>
    <xf numFmtId="49" fontId="10" fillId="2" borderId="32" xfId="0" applyNumberFormat="1" applyFont="1" applyFill="1" applyBorder="1" applyAlignment="1">
      <alignment vertical="center"/>
    </xf>
    <xf numFmtId="0" fontId="1" fillId="2" borderId="33" xfId="0" applyFont="1" applyFill="1" applyBorder="1"/>
    <xf numFmtId="0" fontId="1" fillId="2" borderId="34" xfId="0" applyFont="1" applyFill="1" applyBorder="1"/>
    <xf numFmtId="49" fontId="1" fillId="2" borderId="35" xfId="0" applyNumberFormat="1" applyFont="1" applyFill="1" applyBorder="1" applyAlignment="1">
      <alignment vertical="center"/>
    </xf>
    <xf numFmtId="0" fontId="1" fillId="2" borderId="18" xfId="0" applyFont="1" applyFill="1" applyBorder="1"/>
    <xf numFmtId="0" fontId="1" fillId="2" borderId="36" xfId="0" applyFont="1" applyFill="1" applyBorder="1"/>
    <xf numFmtId="49" fontId="1" fillId="2" borderId="37" xfId="0" applyNumberFormat="1" applyFont="1" applyFill="1" applyBorder="1" applyAlignment="1">
      <alignment vertical="center"/>
    </xf>
    <xf numFmtId="0" fontId="1" fillId="2" borderId="38" xfId="0" applyFont="1" applyFill="1" applyBorder="1"/>
    <xf numFmtId="0" fontId="1" fillId="2" borderId="39" xfId="0" applyFont="1" applyFill="1" applyBorder="1"/>
    <xf numFmtId="0" fontId="1" fillId="8" borderId="31" xfId="0" applyFont="1" applyFill="1" applyBorder="1"/>
    <xf numFmtId="0" fontId="1" fillId="6" borderId="18" xfId="0" applyFont="1" applyFill="1" applyBorder="1"/>
    <xf numFmtId="49" fontId="10" fillId="7" borderId="22" xfId="0" applyNumberFormat="1" applyFont="1" applyFill="1" applyBorder="1" applyAlignment="1">
      <alignment vertical="center"/>
    </xf>
    <xf numFmtId="49" fontId="10" fillId="7" borderId="19" xfId="0" applyNumberFormat="1" applyFont="1" applyFill="1" applyBorder="1" applyAlignment="1">
      <alignment horizontal="center" vertical="center"/>
    </xf>
    <xf numFmtId="49" fontId="1" fillId="7" borderId="23" xfId="0" applyNumberFormat="1" applyFont="1" applyFill="1" applyBorder="1" applyAlignment="1">
      <alignment horizontal="center"/>
    </xf>
    <xf numFmtId="49" fontId="10" fillId="2" borderId="24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9" fontId="1" fillId="2" borderId="25" xfId="0" applyNumberFormat="1" applyFont="1" applyFill="1" applyBorder="1"/>
    <xf numFmtId="165" fontId="10" fillId="2" borderId="5" xfId="0" applyNumberFormat="1" applyFont="1" applyFill="1" applyBorder="1" applyAlignment="1">
      <alignment vertical="center"/>
    </xf>
    <xf numFmtId="0" fontId="6" fillId="6" borderId="18" xfId="0" applyFont="1" applyFill="1" applyBorder="1" applyAlignment="1">
      <alignment vertical="center"/>
    </xf>
    <xf numFmtId="49" fontId="10" fillId="7" borderId="26" xfId="0" applyNumberFormat="1" applyFont="1" applyFill="1" applyBorder="1" applyAlignment="1">
      <alignment vertical="center"/>
    </xf>
    <xf numFmtId="165" fontId="10" fillId="7" borderId="27" xfId="0" applyNumberFormat="1" applyFont="1" applyFill="1" applyBorder="1" applyAlignment="1">
      <alignment vertical="center"/>
    </xf>
    <xf numFmtId="9" fontId="10" fillId="7" borderId="28" xfId="0" applyNumberFormat="1" applyFont="1" applyFill="1" applyBorder="1" applyAlignment="1">
      <alignment vertical="center"/>
    </xf>
    <xf numFmtId="49" fontId="10" fillId="7" borderId="40" xfId="0" applyNumberFormat="1" applyFont="1" applyFill="1" applyBorder="1" applyAlignment="1">
      <alignment vertical="center"/>
    </xf>
    <xf numFmtId="3" fontId="10" fillId="7" borderId="41" xfId="0" applyNumberFormat="1" applyFont="1" applyFill="1" applyBorder="1" applyAlignment="1">
      <alignment vertical="center"/>
    </xf>
    <xf numFmtId="0" fontId="10" fillId="6" borderId="18" xfId="0" applyFont="1" applyFill="1" applyBorder="1" applyAlignment="1">
      <alignment vertical="center"/>
    </xf>
    <xf numFmtId="164" fontId="10" fillId="2" borderId="18" xfId="0" applyNumberFormat="1" applyFont="1" applyFill="1" applyBorder="1" applyAlignment="1">
      <alignment horizontal="right" vertical="center"/>
    </xf>
    <xf numFmtId="165" fontId="10" fillId="7" borderId="28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horizontal="right"/>
    </xf>
    <xf numFmtId="0" fontId="0" fillId="2" borderId="51" xfId="0" applyFill="1" applyBorder="1"/>
    <xf numFmtId="0" fontId="1" fillId="2" borderId="52" xfId="0" applyFont="1" applyFill="1" applyBorder="1" applyAlignment="1">
      <alignment wrapText="1"/>
    </xf>
    <xf numFmtId="49" fontId="6" fillId="3" borderId="42" xfId="0" applyNumberFormat="1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right" vertical="center"/>
    </xf>
    <xf numFmtId="3" fontId="2" fillId="3" borderId="13" xfId="0" applyNumberFormat="1" applyFont="1" applyFill="1" applyBorder="1" applyAlignment="1">
      <alignment horizontal="right" vertical="center"/>
    </xf>
    <xf numFmtId="0" fontId="6" fillId="5" borderId="18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49" fontId="6" fillId="5" borderId="53" xfId="0" applyNumberFormat="1" applyFont="1" applyFill="1" applyBorder="1" applyAlignment="1">
      <alignment vertical="center"/>
    </xf>
    <xf numFmtId="0" fontId="6" fillId="5" borderId="54" xfId="0" applyFont="1" applyFill="1" applyBorder="1" applyAlignment="1">
      <alignment vertical="center"/>
    </xf>
    <xf numFmtId="164" fontId="6" fillId="5" borderId="55" xfId="0" applyNumberFormat="1" applyFont="1" applyFill="1" applyBorder="1" applyAlignment="1">
      <alignment vertical="center"/>
    </xf>
    <xf numFmtId="49" fontId="6" fillId="3" borderId="56" xfId="0" applyNumberFormat="1" applyFont="1" applyFill="1" applyBorder="1" applyAlignment="1">
      <alignment vertical="center"/>
    </xf>
    <xf numFmtId="164" fontId="6" fillId="3" borderId="57" xfId="0" applyNumberFormat="1" applyFont="1" applyFill="1" applyBorder="1" applyAlignment="1">
      <alignment vertical="center"/>
    </xf>
    <xf numFmtId="49" fontId="6" fillId="5" borderId="56" xfId="0" applyNumberFormat="1" applyFont="1" applyFill="1" applyBorder="1" applyAlignment="1">
      <alignment vertical="center"/>
    </xf>
    <xf numFmtId="164" fontId="6" fillId="5" borderId="57" xfId="0" applyNumberFormat="1" applyFont="1" applyFill="1" applyBorder="1" applyAlignment="1">
      <alignment vertical="center"/>
    </xf>
    <xf numFmtId="49" fontId="6" fillId="5" borderId="58" xfId="0" applyNumberFormat="1" applyFont="1" applyFill="1" applyBorder="1" applyAlignment="1">
      <alignment vertical="center"/>
    </xf>
    <xf numFmtId="0" fontId="6" fillId="5" borderId="59" xfId="0" applyFont="1" applyFill="1" applyBorder="1" applyAlignment="1">
      <alignment vertical="center"/>
    </xf>
    <xf numFmtId="164" fontId="6" fillId="5" borderId="60" xfId="0" applyNumberFormat="1" applyFont="1" applyFill="1" applyBorder="1" applyAlignment="1">
      <alignment vertical="center"/>
    </xf>
    <xf numFmtId="0" fontId="0" fillId="2" borderId="51" xfId="0" applyFill="1" applyBorder="1" applyAlignment="1">
      <alignment horizontal="right"/>
    </xf>
    <xf numFmtId="0" fontId="1" fillId="2" borderId="52" xfId="0" applyFont="1" applyFill="1" applyBorder="1" applyAlignment="1">
      <alignment horizontal="right" wrapText="1"/>
    </xf>
    <xf numFmtId="0" fontId="0" fillId="9" borderId="0" xfId="0" applyNumberFormat="1" applyFill="1"/>
    <xf numFmtId="49" fontId="2" fillId="3" borderId="62" xfId="0" applyNumberFormat="1" applyFont="1" applyFill="1" applyBorder="1" applyAlignment="1">
      <alignment vertical="center"/>
    </xf>
    <xf numFmtId="0" fontId="2" fillId="3" borderId="62" xfId="0" applyFont="1" applyFill="1" applyBorder="1" applyAlignment="1">
      <alignment horizontal="center" vertical="center"/>
    </xf>
    <xf numFmtId="3" fontId="2" fillId="3" borderId="62" xfId="0" applyNumberFormat="1" applyFont="1" applyFill="1" applyBorder="1" applyAlignment="1">
      <alignment horizontal="right" vertical="center"/>
    </xf>
    <xf numFmtId="3" fontId="2" fillId="3" borderId="17" xfId="0" applyNumberFormat="1" applyFont="1" applyFill="1" applyBorder="1" applyAlignment="1">
      <alignment horizontal="right" vertical="center"/>
    </xf>
    <xf numFmtId="0" fontId="8" fillId="9" borderId="49" xfId="0" applyFont="1" applyFill="1" applyBorder="1" applyAlignment="1">
      <alignment horizontal="left"/>
    </xf>
    <xf numFmtId="0" fontId="7" fillId="9" borderId="42" xfId="0" applyFont="1" applyFill="1" applyBorder="1" applyAlignment="1">
      <alignment horizontal="left" vertical="center"/>
    </xf>
    <xf numFmtId="0" fontId="1" fillId="9" borderId="64" xfId="0" applyFont="1" applyFill="1" applyBorder="1"/>
    <xf numFmtId="49" fontId="1" fillId="9" borderId="42" xfId="0" applyNumberFormat="1" applyFont="1" applyFill="1" applyBorder="1" applyAlignment="1">
      <alignment vertical="center" wrapText="1"/>
    </xf>
    <xf numFmtId="1" fontId="1" fillId="9" borderId="65" xfId="0" applyNumberFormat="1" applyFont="1" applyFill="1" applyBorder="1" applyAlignment="1">
      <alignment horizontal="left" vertical="top" wrapText="1"/>
    </xf>
    <xf numFmtId="0" fontId="1" fillId="9" borderId="6" xfId="0" applyFont="1" applyFill="1" applyBorder="1"/>
    <xf numFmtId="3" fontId="7" fillId="9" borderId="42" xfId="0" applyNumberFormat="1" applyFont="1" applyFill="1" applyBorder="1" applyAlignment="1">
      <alignment horizontal="left"/>
    </xf>
    <xf numFmtId="1" fontId="8" fillId="9" borderId="49" xfId="0" applyNumberFormat="1" applyFont="1" applyFill="1" applyBorder="1" applyAlignment="1">
      <alignment horizontal="left" vertical="top" wrapText="1"/>
    </xf>
    <xf numFmtId="168" fontId="1" fillId="9" borderId="42" xfId="3" applyNumberFormat="1" applyFont="1" applyFill="1" applyBorder="1" applyAlignment="1">
      <alignment horizontal="left" vertical="top" wrapText="1"/>
    </xf>
    <xf numFmtId="168" fontId="1" fillId="9" borderId="42" xfId="3" applyNumberFormat="1" applyFont="1" applyFill="1" applyBorder="1" applyAlignment="1">
      <alignment horizontal="left" vertical="center"/>
    </xf>
    <xf numFmtId="0" fontId="1" fillId="9" borderId="42" xfId="0" applyFont="1" applyFill="1" applyBorder="1" applyAlignment="1">
      <alignment horizontal="left" vertical="center"/>
    </xf>
    <xf numFmtId="0" fontId="1" fillId="9" borderId="42" xfId="0" applyFont="1" applyFill="1" applyBorder="1" applyAlignment="1">
      <alignment horizontal="left" vertical="top" wrapText="1"/>
    </xf>
    <xf numFmtId="3" fontId="2" fillId="3" borderId="42" xfId="0" applyNumberFormat="1" applyFont="1" applyFill="1" applyBorder="1" applyAlignment="1">
      <alignment horizontal="right" vertical="center"/>
    </xf>
    <xf numFmtId="3" fontId="8" fillId="9" borderId="42" xfId="0" applyNumberFormat="1" applyFont="1" applyFill="1" applyBorder="1" applyAlignment="1">
      <alignment horizontal="left"/>
    </xf>
    <xf numFmtId="3" fontId="7" fillId="9" borderId="42" xfId="0" applyNumberFormat="1" applyFont="1" applyFill="1" applyBorder="1" applyAlignment="1">
      <alignment horizontal="center" vertical="center"/>
    </xf>
    <xf numFmtId="169" fontId="8" fillId="9" borderId="42" xfId="2" applyNumberFormat="1" applyFont="1" applyFill="1" applyBorder="1" applyAlignment="1">
      <alignment horizontal="center" vertical="center"/>
    </xf>
    <xf numFmtId="3" fontId="7" fillId="9" borderId="42" xfId="0" applyNumberFormat="1" applyFont="1" applyFill="1" applyBorder="1" applyAlignment="1" applyProtection="1">
      <alignment horizontal="right"/>
      <protection hidden="1"/>
    </xf>
    <xf numFmtId="3" fontId="8" fillId="9" borderId="42" xfId="0" applyNumberFormat="1" applyFont="1" applyFill="1" applyBorder="1" applyAlignment="1">
      <alignment horizontal="justify" vertical="center" wrapText="1"/>
    </xf>
    <xf numFmtId="3" fontId="8" fillId="9" borderId="42" xfId="0" applyNumberFormat="1" applyFont="1" applyFill="1" applyBorder="1" applyAlignment="1">
      <alignment horizontal="justify" vertical="top" wrapText="1"/>
    </xf>
    <xf numFmtId="0" fontId="1" fillId="9" borderId="42" xfId="0" applyNumberFormat="1" applyFont="1" applyFill="1" applyBorder="1" applyAlignment="1">
      <alignment horizontal="left"/>
    </xf>
    <xf numFmtId="0" fontId="13" fillId="9" borderId="42" xfId="0" applyNumberFormat="1" applyFont="1" applyFill="1" applyBorder="1" applyAlignment="1">
      <alignment horizontal="center" vertical="center"/>
    </xf>
    <xf numFmtId="2" fontId="7" fillId="9" borderId="42" xfId="2" applyNumberFormat="1" applyFont="1" applyFill="1" applyBorder="1" applyAlignment="1">
      <alignment horizontal="center" vertical="center"/>
    </xf>
    <xf numFmtId="3" fontId="7" fillId="9" borderId="42" xfId="0" applyNumberFormat="1" applyFont="1" applyFill="1" applyBorder="1" applyProtection="1">
      <protection hidden="1"/>
    </xf>
    <xf numFmtId="2" fontId="8" fillId="9" borderId="42" xfId="2" applyNumberFormat="1" applyFont="1" applyFill="1" applyBorder="1" applyAlignment="1">
      <alignment horizontal="center" vertical="center"/>
    </xf>
    <xf numFmtId="3" fontId="7" fillId="9" borderId="42" xfId="0" applyNumberFormat="1" applyFont="1" applyFill="1" applyBorder="1" applyAlignment="1">
      <alignment horizontal="center"/>
    </xf>
    <xf numFmtId="3" fontId="7" fillId="9" borderId="42" xfId="2" applyNumberFormat="1" applyFont="1" applyFill="1" applyBorder="1" applyAlignment="1">
      <alignment horizontal="center" wrapText="1"/>
    </xf>
    <xf numFmtId="1" fontId="7" fillId="9" borderId="42" xfId="2" applyNumberFormat="1" applyFont="1" applyFill="1" applyBorder="1" applyAlignment="1">
      <alignment horizontal="center"/>
    </xf>
    <xf numFmtId="3" fontId="7" fillId="9" borderId="42" xfId="0" applyNumberFormat="1" applyFont="1" applyFill="1" applyBorder="1" applyAlignment="1">
      <alignment horizontal="justify" vertical="top" wrapText="1"/>
    </xf>
    <xf numFmtId="169" fontId="7" fillId="9" borderId="42" xfId="2" applyNumberFormat="1" applyFont="1" applyFill="1" applyBorder="1" applyAlignment="1">
      <alignment horizontal="center"/>
    </xf>
    <xf numFmtId="1" fontId="8" fillId="9" borderId="42" xfId="0" applyNumberFormat="1" applyFont="1" applyFill="1" applyBorder="1" applyAlignment="1">
      <alignment horizontal="left"/>
    </xf>
    <xf numFmtId="1" fontId="7" fillId="9" borderId="42" xfId="0" applyNumberFormat="1" applyFont="1" applyFill="1" applyBorder="1" applyAlignment="1">
      <alignment horizontal="center"/>
    </xf>
    <xf numFmtId="1" fontId="8" fillId="9" borderId="42" xfId="2" applyNumberFormat="1" applyFont="1" applyFill="1" applyBorder="1" applyAlignment="1">
      <alignment horizontal="center"/>
    </xf>
    <xf numFmtId="2" fontId="7" fillId="9" borderId="42" xfId="2" applyNumberFormat="1" applyFont="1" applyFill="1" applyBorder="1" applyAlignment="1">
      <alignment horizontal="center"/>
    </xf>
    <xf numFmtId="3" fontId="7" fillId="9" borderId="42" xfId="0" applyNumberFormat="1" applyFont="1" applyFill="1" applyBorder="1" applyAlignment="1">
      <alignment horizontal="right"/>
    </xf>
    <xf numFmtId="2" fontId="8" fillId="9" borderId="42" xfId="2" applyNumberFormat="1" applyFont="1" applyFill="1" applyBorder="1" applyAlignment="1">
      <alignment horizontal="center"/>
    </xf>
    <xf numFmtId="3" fontId="1" fillId="9" borderId="42" xfId="0" applyNumberFormat="1" applyFont="1" applyFill="1" applyBorder="1" applyAlignment="1">
      <alignment horizontal="right"/>
    </xf>
    <xf numFmtId="0" fontId="1" fillId="9" borderId="42" xfId="0" applyFont="1" applyFill="1" applyBorder="1" applyAlignment="1">
      <alignment horizontal="center" vertical="center"/>
    </xf>
    <xf numFmtId="49" fontId="1" fillId="9" borderId="42" xfId="0" applyNumberFormat="1" applyFont="1" applyFill="1" applyBorder="1" applyAlignment="1">
      <alignment horizontal="center" vertical="center"/>
    </xf>
    <xf numFmtId="3" fontId="1" fillId="9" borderId="42" xfId="0" applyNumberFormat="1" applyFont="1" applyFill="1" applyBorder="1" applyAlignment="1">
      <alignment horizontal="center" vertical="center"/>
    </xf>
    <xf numFmtId="170" fontId="8" fillId="9" borderId="50" xfId="1" applyNumberFormat="1" applyFont="1" applyFill="1" applyBorder="1" applyAlignment="1">
      <alignment horizontal="left" vertical="center"/>
    </xf>
    <xf numFmtId="49" fontId="9" fillId="3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9" fontId="12" fillId="8" borderId="29" xfId="0" applyNumberFormat="1" applyFont="1" applyFill="1" applyBorder="1" applyAlignment="1">
      <alignment vertical="center"/>
    </xf>
    <xf numFmtId="0" fontId="10" fillId="8" borderId="30" xfId="0" applyFont="1" applyFill="1" applyBorder="1" applyAlignment="1">
      <alignment vertical="center"/>
    </xf>
    <xf numFmtId="49" fontId="12" fillId="8" borderId="46" xfId="0" applyNumberFormat="1" applyFont="1" applyFill="1" applyBorder="1" applyAlignment="1">
      <alignment horizontal="center" vertical="center"/>
    </xf>
    <xf numFmtId="49" fontId="12" fillId="8" borderId="47" xfId="0" applyNumberFormat="1" applyFont="1" applyFill="1" applyBorder="1" applyAlignment="1">
      <alignment horizontal="center" vertical="center"/>
    </xf>
    <xf numFmtId="49" fontId="12" fillId="8" borderId="48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left" wrapText="1"/>
    </xf>
    <xf numFmtId="0" fontId="2" fillId="4" borderId="61" xfId="0" applyFont="1" applyFill="1" applyBorder="1" applyAlignment="1">
      <alignment horizontal="left" wrapText="1"/>
    </xf>
    <xf numFmtId="49" fontId="1" fillId="9" borderId="5" xfId="0" applyNumberFormat="1" applyFont="1" applyFill="1" applyBorder="1" applyAlignment="1">
      <alignment wrapText="1"/>
    </xf>
    <xf numFmtId="0" fontId="1" fillId="9" borderId="61" xfId="0" applyFont="1" applyFill="1" applyBorder="1" applyAlignment="1">
      <alignment wrapText="1"/>
    </xf>
    <xf numFmtId="49" fontId="1" fillId="9" borderId="5" xfId="0" applyNumberFormat="1" applyFont="1" applyFill="1" applyBorder="1" applyAlignment="1"/>
    <xf numFmtId="0" fontId="1" fillId="9" borderId="61" xfId="0" applyFont="1" applyFill="1" applyBorder="1" applyAlignment="1"/>
    <xf numFmtId="49" fontId="1" fillId="9" borderId="61" xfId="0" applyNumberFormat="1" applyFont="1" applyFill="1" applyBorder="1" applyAlignment="1">
      <alignment horizontal="left"/>
    </xf>
    <xf numFmtId="49" fontId="1" fillId="9" borderId="63" xfId="0" applyNumberFormat="1" applyFont="1" applyFill="1" applyBorder="1" applyAlignment="1">
      <alignment horizontal="left"/>
    </xf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179530</xdr:rowOff>
    </xdr:from>
    <xdr:to>
      <xdr:col>7</xdr:col>
      <xdr:colOff>1586</xdr:colOff>
      <xdr:row>7</xdr:row>
      <xdr:rowOff>68617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862" y="179530"/>
          <a:ext cx="7100887" cy="1222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I104"/>
  <sheetViews>
    <sheetView showGridLines="0" tabSelected="1" topLeftCell="A67" zoomScaleNormal="100" workbookViewId="0">
      <selection activeCell="I100" sqref="I100"/>
    </sheetView>
  </sheetViews>
  <sheetFormatPr baseColWidth="10" defaultColWidth="10.85546875" defaultRowHeight="11.25" customHeight="1" x14ac:dyDescent="0.25"/>
  <cols>
    <col min="1" max="1" width="15.5703125" style="1" customWidth="1"/>
    <col min="2" max="2" width="28.85546875" style="1" customWidth="1"/>
    <col min="3" max="3" width="12.28515625" style="1" customWidth="1"/>
    <col min="4" max="4" width="7.7109375" style="1" customWidth="1"/>
    <col min="5" max="5" width="22.42578125" style="1" customWidth="1"/>
    <col min="6" max="6" width="15.7109375" style="1" customWidth="1"/>
    <col min="7" max="7" width="19.85546875" style="10" customWidth="1"/>
    <col min="8" max="243" width="10.85546875" style="1" customWidth="1"/>
  </cols>
  <sheetData>
    <row r="1" spans="1:243" ht="15" customHeight="1" x14ac:dyDescent="0.25">
      <c r="A1" s="2"/>
      <c r="B1" s="2"/>
      <c r="C1" s="2"/>
      <c r="D1" s="2"/>
      <c r="E1" s="2"/>
      <c r="F1" s="2"/>
      <c r="G1" s="9"/>
    </row>
    <row r="2" spans="1:243" ht="15" customHeight="1" x14ac:dyDescent="0.25">
      <c r="A2" s="2"/>
      <c r="B2" s="2"/>
      <c r="C2" s="2"/>
      <c r="D2" s="2"/>
      <c r="E2" s="2"/>
      <c r="F2" s="2"/>
      <c r="G2" s="9"/>
    </row>
    <row r="3" spans="1:243" ht="15" customHeight="1" x14ac:dyDescent="0.25">
      <c r="A3" s="2"/>
      <c r="B3" s="2"/>
      <c r="C3" s="2"/>
      <c r="D3" s="2"/>
      <c r="E3" s="2"/>
      <c r="F3" s="2"/>
      <c r="G3" s="9"/>
    </row>
    <row r="4" spans="1:243" ht="15" customHeight="1" x14ac:dyDescent="0.25">
      <c r="A4" s="2"/>
      <c r="B4" s="2"/>
      <c r="C4" s="2"/>
      <c r="D4" s="2"/>
      <c r="E4" s="2"/>
      <c r="F4" s="2"/>
      <c r="G4" s="9"/>
    </row>
    <row r="5" spans="1:243" ht="15" customHeight="1" x14ac:dyDescent="0.25">
      <c r="A5" s="2"/>
      <c r="B5" s="2"/>
      <c r="C5" s="2"/>
      <c r="D5" s="2"/>
      <c r="E5" s="2"/>
      <c r="F5" s="2"/>
      <c r="G5" s="9"/>
    </row>
    <row r="6" spans="1:243" ht="15" customHeight="1" x14ac:dyDescent="0.25">
      <c r="A6" s="2"/>
      <c r="B6" s="2"/>
      <c r="C6" s="2"/>
      <c r="D6" s="2"/>
      <c r="E6" s="2"/>
      <c r="F6" s="2"/>
      <c r="G6" s="9"/>
    </row>
    <row r="7" spans="1:243" ht="15" customHeight="1" x14ac:dyDescent="0.25">
      <c r="A7" s="2"/>
      <c r="B7" s="2"/>
      <c r="C7" s="2"/>
      <c r="D7" s="2"/>
      <c r="E7" s="2"/>
      <c r="F7" s="2"/>
      <c r="G7" s="9"/>
    </row>
    <row r="8" spans="1:243" ht="15" customHeight="1" x14ac:dyDescent="0.25">
      <c r="A8" s="2"/>
      <c r="B8" s="95"/>
      <c r="C8" s="95"/>
      <c r="D8" s="2"/>
      <c r="E8" s="3"/>
      <c r="F8" s="3"/>
      <c r="G8" s="112"/>
    </row>
    <row r="9" spans="1:243" ht="12.75" customHeight="1" x14ac:dyDescent="0.25">
      <c r="A9" s="8"/>
      <c r="B9" s="97" t="s">
        <v>0</v>
      </c>
      <c r="C9" s="120" t="s">
        <v>1</v>
      </c>
      <c r="D9" s="121"/>
      <c r="E9" s="166" t="s">
        <v>2</v>
      </c>
      <c r="F9" s="167"/>
      <c r="G9" s="127">
        <v>25000</v>
      </c>
    </row>
    <row r="10" spans="1:243" ht="25.5" x14ac:dyDescent="0.25">
      <c r="A10" s="8"/>
      <c r="B10" s="122" t="s">
        <v>3</v>
      </c>
      <c r="C10" s="123" t="s">
        <v>4</v>
      </c>
      <c r="D10" s="124"/>
      <c r="E10" s="168" t="s">
        <v>5</v>
      </c>
      <c r="F10" s="169"/>
      <c r="G10" s="125" t="s">
        <v>6</v>
      </c>
    </row>
    <row r="11" spans="1:243" ht="18" customHeight="1" x14ac:dyDescent="0.25">
      <c r="A11" s="8"/>
      <c r="B11" s="122" t="s">
        <v>7</v>
      </c>
      <c r="C11" s="119" t="s">
        <v>8</v>
      </c>
      <c r="D11" s="124"/>
      <c r="E11" s="168" t="s">
        <v>9</v>
      </c>
      <c r="F11" s="169"/>
      <c r="G11" s="128">
        <v>500</v>
      </c>
    </row>
    <row r="12" spans="1:243" ht="15" x14ac:dyDescent="0.25">
      <c r="A12" s="8"/>
      <c r="B12" s="122" t="s">
        <v>10</v>
      </c>
      <c r="C12" s="119" t="s">
        <v>11</v>
      </c>
      <c r="D12" s="124"/>
      <c r="E12" s="172" t="s">
        <v>12</v>
      </c>
      <c r="F12" s="173"/>
      <c r="G12" s="128">
        <f>G9*G11</f>
        <v>12500000</v>
      </c>
    </row>
    <row r="13" spans="1:243" ht="11.25" customHeight="1" x14ac:dyDescent="0.25">
      <c r="A13" s="8"/>
      <c r="B13" s="122" t="s">
        <v>13</v>
      </c>
      <c r="C13" s="119" t="s">
        <v>14</v>
      </c>
      <c r="D13" s="124"/>
      <c r="E13" s="168" t="s">
        <v>15</v>
      </c>
      <c r="F13" s="169"/>
      <c r="G13" s="129" t="s">
        <v>16</v>
      </c>
    </row>
    <row r="14" spans="1:243" ht="15" x14ac:dyDescent="0.25">
      <c r="A14" s="8"/>
      <c r="B14" s="122" t="s">
        <v>17</v>
      </c>
      <c r="C14" s="126" t="s">
        <v>14</v>
      </c>
      <c r="D14" s="124"/>
      <c r="E14" s="168" t="s">
        <v>18</v>
      </c>
      <c r="F14" s="169"/>
      <c r="G14" s="125" t="s">
        <v>6</v>
      </c>
    </row>
    <row r="15" spans="1:243" ht="25.5" x14ac:dyDescent="0.25">
      <c r="A15" s="8"/>
      <c r="B15" s="122" t="s">
        <v>19</v>
      </c>
      <c r="C15" s="158">
        <v>45013</v>
      </c>
      <c r="D15" s="124"/>
      <c r="E15" s="170" t="s">
        <v>20</v>
      </c>
      <c r="F15" s="171"/>
      <c r="G15" s="130" t="s">
        <v>21</v>
      </c>
      <c r="II15"/>
    </row>
    <row r="16" spans="1:243" ht="12" customHeight="1" x14ac:dyDescent="0.25">
      <c r="A16" s="2"/>
      <c r="B16" s="96"/>
      <c r="C16" s="14"/>
      <c r="D16" s="15"/>
      <c r="E16" s="16"/>
      <c r="F16" s="16"/>
      <c r="G16" s="113"/>
    </row>
    <row r="17" spans="1:7" ht="12" customHeight="1" x14ac:dyDescent="0.25">
      <c r="A17" s="5"/>
      <c r="B17" s="159" t="s">
        <v>22</v>
      </c>
      <c r="C17" s="160"/>
      <c r="D17" s="160"/>
      <c r="E17" s="160"/>
      <c r="F17" s="160"/>
      <c r="G17" s="160"/>
    </row>
    <row r="18" spans="1:7" ht="12" customHeight="1" x14ac:dyDescent="0.25">
      <c r="A18" s="2"/>
      <c r="B18" s="17"/>
      <c r="C18" s="18"/>
      <c r="D18" s="18"/>
      <c r="E18" s="18"/>
      <c r="F18" s="19"/>
      <c r="G18" s="20"/>
    </row>
    <row r="19" spans="1:7" ht="12" customHeight="1" x14ac:dyDescent="0.25">
      <c r="A19" s="4"/>
      <c r="B19" s="21" t="s">
        <v>23</v>
      </c>
      <c r="C19" s="22"/>
      <c r="D19" s="23"/>
      <c r="E19" s="23"/>
      <c r="F19" s="23"/>
      <c r="G19" s="24"/>
    </row>
    <row r="20" spans="1:7" ht="24" customHeight="1" x14ac:dyDescent="0.25">
      <c r="A20" s="5"/>
      <c r="B20" s="25" t="s">
        <v>24</v>
      </c>
      <c r="C20" s="25" t="s">
        <v>25</v>
      </c>
      <c r="D20" s="25" t="s">
        <v>26</v>
      </c>
      <c r="E20" s="25" t="s">
        <v>27</v>
      </c>
      <c r="F20" s="25" t="s">
        <v>28</v>
      </c>
      <c r="G20" s="25" t="s">
        <v>29</v>
      </c>
    </row>
    <row r="21" spans="1:7" ht="12.75" customHeight="1" x14ac:dyDescent="0.25">
      <c r="A21" s="5"/>
      <c r="B21" s="132" t="s">
        <v>30</v>
      </c>
      <c r="C21" s="133" t="s">
        <v>31</v>
      </c>
      <c r="D21" s="134">
        <v>5</v>
      </c>
      <c r="E21" s="133" t="s">
        <v>32</v>
      </c>
      <c r="F21" s="133">
        <v>20000</v>
      </c>
      <c r="G21" s="135">
        <f t="shared" ref="G21:G36" si="0">D21*F21</f>
        <v>100000</v>
      </c>
    </row>
    <row r="22" spans="1:7" ht="12.75" customHeight="1" x14ac:dyDescent="0.25">
      <c r="A22" s="5"/>
      <c r="B22" s="132" t="s">
        <v>33</v>
      </c>
      <c r="C22" s="133" t="s">
        <v>31</v>
      </c>
      <c r="D22" s="134">
        <v>1</v>
      </c>
      <c r="E22" s="133" t="s">
        <v>34</v>
      </c>
      <c r="F22" s="133">
        <v>20000</v>
      </c>
      <c r="G22" s="135">
        <f t="shared" si="0"/>
        <v>20000</v>
      </c>
    </row>
    <row r="23" spans="1:7" ht="12.75" customHeight="1" x14ac:dyDescent="0.25">
      <c r="A23" s="5"/>
      <c r="B23" s="132" t="s">
        <v>35</v>
      </c>
      <c r="C23" s="133" t="s">
        <v>31</v>
      </c>
      <c r="D23" s="134">
        <v>4</v>
      </c>
      <c r="E23" s="133" t="s">
        <v>34</v>
      </c>
      <c r="F23" s="133">
        <v>20000</v>
      </c>
      <c r="G23" s="135">
        <f t="shared" si="0"/>
        <v>80000</v>
      </c>
    </row>
    <row r="24" spans="1:7" ht="12.75" customHeight="1" x14ac:dyDescent="0.25">
      <c r="A24" s="5"/>
      <c r="B24" s="132" t="s">
        <v>36</v>
      </c>
      <c r="C24" s="133" t="s">
        <v>31</v>
      </c>
      <c r="D24" s="134">
        <v>1</v>
      </c>
      <c r="E24" s="133" t="s">
        <v>34</v>
      </c>
      <c r="F24" s="133">
        <v>20000</v>
      </c>
      <c r="G24" s="135">
        <f t="shared" si="0"/>
        <v>20000</v>
      </c>
    </row>
    <row r="25" spans="1:7" ht="12.75" customHeight="1" x14ac:dyDescent="0.25">
      <c r="A25" s="5"/>
      <c r="B25" s="132" t="s">
        <v>37</v>
      </c>
      <c r="C25" s="133" t="s">
        <v>31</v>
      </c>
      <c r="D25" s="134">
        <v>2</v>
      </c>
      <c r="E25" s="133" t="s">
        <v>38</v>
      </c>
      <c r="F25" s="133">
        <v>20000</v>
      </c>
      <c r="G25" s="135">
        <f t="shared" si="0"/>
        <v>40000</v>
      </c>
    </row>
    <row r="26" spans="1:7" ht="12.75" customHeight="1" x14ac:dyDescent="0.25">
      <c r="A26" s="5"/>
      <c r="B26" s="132" t="s">
        <v>39</v>
      </c>
      <c r="C26" s="133" t="s">
        <v>31</v>
      </c>
      <c r="D26" s="134">
        <v>2</v>
      </c>
      <c r="E26" s="133" t="s">
        <v>40</v>
      </c>
      <c r="F26" s="133">
        <v>20000</v>
      </c>
      <c r="G26" s="135">
        <f t="shared" si="0"/>
        <v>40000</v>
      </c>
    </row>
    <row r="27" spans="1:7" ht="12.75" customHeight="1" x14ac:dyDescent="0.25">
      <c r="A27" s="5"/>
      <c r="B27" s="136" t="s">
        <v>41</v>
      </c>
      <c r="C27" s="133" t="s">
        <v>31</v>
      </c>
      <c r="D27" s="134">
        <v>2</v>
      </c>
      <c r="E27" s="133" t="s">
        <v>40</v>
      </c>
      <c r="F27" s="133">
        <v>20000</v>
      </c>
      <c r="G27" s="135">
        <f t="shared" si="0"/>
        <v>40000</v>
      </c>
    </row>
    <row r="28" spans="1:7" ht="12.75" customHeight="1" x14ac:dyDescent="0.25">
      <c r="A28" s="8"/>
      <c r="B28" s="136" t="s">
        <v>42</v>
      </c>
      <c r="C28" s="133" t="s">
        <v>31</v>
      </c>
      <c r="D28" s="134">
        <v>6</v>
      </c>
      <c r="E28" s="133" t="s">
        <v>40</v>
      </c>
      <c r="F28" s="133">
        <v>20000</v>
      </c>
      <c r="G28" s="135">
        <f t="shared" si="0"/>
        <v>120000</v>
      </c>
    </row>
    <row r="29" spans="1:7" ht="13.5" customHeight="1" x14ac:dyDescent="0.25">
      <c r="A29" s="8"/>
      <c r="B29" s="137" t="s">
        <v>43</v>
      </c>
      <c r="C29" s="133" t="s">
        <v>31</v>
      </c>
      <c r="D29" s="134">
        <v>4</v>
      </c>
      <c r="E29" s="133" t="s">
        <v>40</v>
      </c>
      <c r="F29" s="133">
        <v>20000</v>
      </c>
      <c r="G29" s="135">
        <f t="shared" si="0"/>
        <v>80000</v>
      </c>
    </row>
    <row r="30" spans="1:7" ht="12.75" customHeight="1" x14ac:dyDescent="0.25">
      <c r="A30" s="8"/>
      <c r="B30" s="136" t="s">
        <v>44</v>
      </c>
      <c r="C30" s="133" t="s">
        <v>31</v>
      </c>
      <c r="D30" s="134">
        <v>11</v>
      </c>
      <c r="E30" s="133" t="s">
        <v>45</v>
      </c>
      <c r="F30" s="133">
        <v>20000</v>
      </c>
      <c r="G30" s="135">
        <f t="shared" si="0"/>
        <v>220000</v>
      </c>
    </row>
    <row r="31" spans="1:7" ht="12.75" customHeight="1" x14ac:dyDescent="0.25">
      <c r="A31" s="8"/>
      <c r="B31" s="136" t="s">
        <v>46</v>
      </c>
      <c r="C31" s="133" t="s">
        <v>31</v>
      </c>
      <c r="D31" s="134">
        <v>10</v>
      </c>
      <c r="E31" s="133" t="s">
        <v>47</v>
      </c>
      <c r="F31" s="133">
        <v>20000</v>
      </c>
      <c r="G31" s="135">
        <f t="shared" si="0"/>
        <v>200000</v>
      </c>
    </row>
    <row r="32" spans="1:7" ht="12.75" customHeight="1" x14ac:dyDescent="0.25">
      <c r="A32" s="8"/>
      <c r="B32" s="136" t="s">
        <v>48</v>
      </c>
      <c r="C32" s="133" t="s">
        <v>31</v>
      </c>
      <c r="D32" s="134">
        <v>3</v>
      </c>
      <c r="E32" s="133" t="s">
        <v>49</v>
      </c>
      <c r="F32" s="133">
        <v>20000</v>
      </c>
      <c r="G32" s="135">
        <f t="shared" si="0"/>
        <v>60000</v>
      </c>
    </row>
    <row r="33" spans="1:8" ht="12.75" customHeight="1" x14ac:dyDescent="0.25">
      <c r="A33" s="8"/>
      <c r="B33" s="136" t="s">
        <v>50</v>
      </c>
      <c r="C33" s="133" t="s">
        <v>31</v>
      </c>
      <c r="D33" s="134">
        <v>3</v>
      </c>
      <c r="E33" s="133" t="s">
        <v>49</v>
      </c>
      <c r="F33" s="133">
        <v>20000</v>
      </c>
      <c r="G33" s="135">
        <f t="shared" si="0"/>
        <v>60000</v>
      </c>
    </row>
    <row r="34" spans="1:8" ht="12.75" customHeight="1" x14ac:dyDescent="0.25">
      <c r="A34" s="8"/>
      <c r="B34" s="136" t="s">
        <v>51</v>
      </c>
      <c r="C34" s="133" t="s">
        <v>31</v>
      </c>
      <c r="D34" s="134">
        <v>10</v>
      </c>
      <c r="E34" s="133" t="s">
        <v>6</v>
      </c>
      <c r="F34" s="133">
        <v>20000</v>
      </c>
      <c r="G34" s="135">
        <f t="shared" si="0"/>
        <v>200000</v>
      </c>
    </row>
    <row r="35" spans="1:8" ht="12.75" customHeight="1" x14ac:dyDescent="0.25">
      <c r="A35" s="8"/>
      <c r="B35" s="136" t="s">
        <v>52</v>
      </c>
      <c r="C35" s="133" t="s">
        <v>31</v>
      </c>
      <c r="D35" s="134">
        <v>8</v>
      </c>
      <c r="E35" s="133" t="s">
        <v>53</v>
      </c>
      <c r="F35" s="133">
        <v>20000</v>
      </c>
      <c r="G35" s="135">
        <f t="shared" si="0"/>
        <v>160000</v>
      </c>
    </row>
    <row r="36" spans="1:8" ht="12.75" customHeight="1" x14ac:dyDescent="0.25">
      <c r="A36" s="8"/>
      <c r="B36" s="136" t="s">
        <v>54</v>
      </c>
      <c r="C36" s="133" t="s">
        <v>31</v>
      </c>
      <c r="D36" s="134">
        <v>8</v>
      </c>
      <c r="E36" s="133" t="s">
        <v>53</v>
      </c>
      <c r="F36" s="133">
        <v>20000</v>
      </c>
      <c r="G36" s="135">
        <f t="shared" si="0"/>
        <v>160000</v>
      </c>
    </row>
    <row r="37" spans="1:8" ht="12.75" customHeight="1" x14ac:dyDescent="0.25">
      <c r="A37" s="5"/>
      <c r="B37" s="115" t="s">
        <v>55</v>
      </c>
      <c r="C37" s="116"/>
      <c r="D37" s="116"/>
      <c r="E37" s="116"/>
      <c r="F37" s="116"/>
      <c r="G37" s="117">
        <f>SUM(G21:G36)</f>
        <v>1600000</v>
      </c>
    </row>
    <row r="38" spans="1:8" ht="12" customHeight="1" x14ac:dyDescent="0.25">
      <c r="A38" s="2"/>
      <c r="B38" s="17"/>
      <c r="C38" s="19"/>
      <c r="D38" s="19"/>
      <c r="E38" s="19"/>
      <c r="F38" s="26"/>
      <c r="G38" s="27"/>
    </row>
    <row r="39" spans="1:8" ht="12" customHeight="1" x14ac:dyDescent="0.25">
      <c r="A39" s="4"/>
      <c r="B39" s="28" t="s">
        <v>56</v>
      </c>
      <c r="C39" s="29"/>
      <c r="D39" s="30"/>
      <c r="E39" s="30"/>
      <c r="F39" s="31"/>
      <c r="G39" s="32"/>
    </row>
    <row r="40" spans="1:8" ht="24" customHeight="1" x14ac:dyDescent="0.25">
      <c r="A40" s="4"/>
      <c r="B40" s="33" t="s">
        <v>24</v>
      </c>
      <c r="C40" s="34" t="s">
        <v>25</v>
      </c>
      <c r="D40" s="34" t="s">
        <v>26</v>
      </c>
      <c r="E40" s="25" t="s">
        <v>27</v>
      </c>
      <c r="F40" s="34" t="s">
        <v>28</v>
      </c>
      <c r="G40" s="33" t="s">
        <v>29</v>
      </c>
    </row>
    <row r="41" spans="1:8" ht="12" customHeight="1" x14ac:dyDescent="0.25">
      <c r="A41" s="4"/>
      <c r="B41" s="35"/>
      <c r="C41" s="36"/>
      <c r="D41" s="36"/>
      <c r="E41" s="36"/>
      <c r="F41" s="37"/>
      <c r="G41" s="38"/>
    </row>
    <row r="42" spans="1:8" ht="12" customHeight="1" x14ac:dyDescent="0.25">
      <c r="A42" s="4"/>
      <c r="B42" s="6" t="s">
        <v>57</v>
      </c>
      <c r="C42" s="7"/>
      <c r="D42" s="7"/>
      <c r="E42" s="7"/>
      <c r="F42" s="39"/>
      <c r="G42" s="12"/>
    </row>
    <row r="43" spans="1:8" ht="12" customHeight="1" x14ac:dyDescent="0.25">
      <c r="A43" s="2"/>
      <c r="B43" s="40"/>
      <c r="C43" s="41"/>
      <c r="D43" s="41"/>
      <c r="E43" s="41"/>
      <c r="F43" s="42"/>
      <c r="G43" s="43"/>
    </row>
    <row r="44" spans="1:8" ht="12" customHeight="1" x14ac:dyDescent="0.25">
      <c r="A44" s="4"/>
      <c r="B44" s="28" t="s">
        <v>58</v>
      </c>
      <c r="C44" s="29"/>
      <c r="D44" s="30"/>
      <c r="E44" s="30"/>
      <c r="F44" s="31"/>
      <c r="G44" s="32"/>
    </row>
    <row r="45" spans="1:8" ht="24" customHeight="1" x14ac:dyDescent="0.25">
      <c r="A45" s="4"/>
      <c r="B45" s="55" t="s">
        <v>24</v>
      </c>
      <c r="C45" s="55" t="s">
        <v>25</v>
      </c>
      <c r="D45" s="44" t="s">
        <v>26</v>
      </c>
      <c r="E45" s="25" t="s">
        <v>27</v>
      </c>
      <c r="F45" s="45" t="s">
        <v>28</v>
      </c>
      <c r="G45" s="44" t="s">
        <v>29</v>
      </c>
    </row>
    <row r="46" spans="1:8" ht="12.75" customHeight="1" x14ac:dyDescent="0.25">
      <c r="A46" s="8"/>
      <c r="B46" s="138" t="s">
        <v>59</v>
      </c>
      <c r="C46" s="139" t="s">
        <v>60</v>
      </c>
      <c r="D46" s="140">
        <v>0.1</v>
      </c>
      <c r="E46" s="133" t="s">
        <v>61</v>
      </c>
      <c r="F46" s="133">
        <v>220000</v>
      </c>
      <c r="G46" s="141">
        <f>D46*F46</f>
        <v>22000</v>
      </c>
      <c r="H46" s="114"/>
    </row>
    <row r="47" spans="1:8" ht="12.75" customHeight="1" x14ac:dyDescent="0.25">
      <c r="A47" s="5"/>
      <c r="B47" s="125" t="s">
        <v>62</v>
      </c>
      <c r="C47" s="133" t="s">
        <v>60</v>
      </c>
      <c r="D47" s="140">
        <v>0.05</v>
      </c>
      <c r="E47" s="133" t="s">
        <v>61</v>
      </c>
      <c r="F47" s="133">
        <v>350000</v>
      </c>
      <c r="G47" s="141">
        <f t="shared" ref="G47:G50" si="1">D47*F47</f>
        <v>17500</v>
      </c>
      <c r="H47" s="114"/>
    </row>
    <row r="48" spans="1:8" ht="12.75" customHeight="1" x14ac:dyDescent="0.25">
      <c r="A48" s="5"/>
      <c r="B48" s="132" t="s">
        <v>63</v>
      </c>
      <c r="C48" s="133" t="s">
        <v>60</v>
      </c>
      <c r="D48" s="142">
        <v>0.1</v>
      </c>
      <c r="E48" s="133" t="s">
        <v>64</v>
      </c>
      <c r="F48" s="133">
        <v>180000</v>
      </c>
      <c r="G48" s="141">
        <f t="shared" si="1"/>
        <v>18000</v>
      </c>
      <c r="H48" s="114"/>
    </row>
    <row r="49" spans="1:8" ht="12.75" customHeight="1" x14ac:dyDescent="0.25">
      <c r="A49" s="5"/>
      <c r="B49" s="132" t="s">
        <v>65</v>
      </c>
      <c r="C49" s="133" t="s">
        <v>60</v>
      </c>
      <c r="D49" s="142">
        <v>0.05</v>
      </c>
      <c r="E49" s="133" t="s">
        <v>64</v>
      </c>
      <c r="F49" s="133">
        <v>350000</v>
      </c>
      <c r="G49" s="141">
        <f t="shared" si="1"/>
        <v>17500</v>
      </c>
      <c r="H49" s="114"/>
    </row>
    <row r="50" spans="1:8" ht="12.75" customHeight="1" x14ac:dyDescent="0.25">
      <c r="A50" s="5"/>
      <c r="B50" s="137" t="s">
        <v>66</v>
      </c>
      <c r="C50" s="133" t="s">
        <v>60</v>
      </c>
      <c r="D50" s="142">
        <v>0.05</v>
      </c>
      <c r="E50" s="133" t="s">
        <v>64</v>
      </c>
      <c r="F50" s="133">
        <v>120000</v>
      </c>
      <c r="G50" s="141">
        <f t="shared" si="1"/>
        <v>6000</v>
      </c>
      <c r="H50" s="114"/>
    </row>
    <row r="51" spans="1:8" ht="12.75" customHeight="1" x14ac:dyDescent="0.25">
      <c r="A51" s="4"/>
      <c r="B51" s="6" t="s">
        <v>67</v>
      </c>
      <c r="C51" s="7"/>
      <c r="D51" s="98"/>
      <c r="E51" s="98"/>
      <c r="F51" s="98"/>
      <c r="G51" s="99">
        <f>SUM(G46:G50)</f>
        <v>81000</v>
      </c>
    </row>
    <row r="52" spans="1:8" ht="12" customHeight="1" x14ac:dyDescent="0.25">
      <c r="A52" s="2"/>
      <c r="B52" s="40"/>
      <c r="C52" s="41"/>
      <c r="D52" s="41"/>
      <c r="E52" s="41"/>
      <c r="F52" s="42"/>
      <c r="G52" s="43"/>
    </row>
    <row r="53" spans="1:8" ht="12" customHeight="1" x14ac:dyDescent="0.25">
      <c r="A53" s="4"/>
      <c r="B53" s="28" t="s">
        <v>68</v>
      </c>
      <c r="C53" s="29"/>
      <c r="D53" s="30"/>
      <c r="E53" s="30"/>
      <c r="F53" s="31"/>
      <c r="G53" s="32"/>
    </row>
    <row r="54" spans="1:8" ht="24" customHeight="1" x14ac:dyDescent="0.25">
      <c r="A54" s="4"/>
      <c r="B54" s="46" t="s">
        <v>69</v>
      </c>
      <c r="C54" s="46" t="s">
        <v>70</v>
      </c>
      <c r="D54" s="46" t="s">
        <v>71</v>
      </c>
      <c r="E54" s="46"/>
      <c r="F54" s="46" t="s">
        <v>28</v>
      </c>
      <c r="G54" s="47" t="s">
        <v>29</v>
      </c>
    </row>
    <row r="55" spans="1:8" ht="12.75" customHeight="1" x14ac:dyDescent="0.25">
      <c r="A55" s="8"/>
      <c r="B55" s="38" t="s">
        <v>72</v>
      </c>
      <c r="C55" s="143" t="s">
        <v>73</v>
      </c>
      <c r="D55" s="144">
        <v>45000</v>
      </c>
      <c r="E55" s="143" t="s">
        <v>74</v>
      </c>
      <c r="F55" s="143">
        <v>17</v>
      </c>
      <c r="G55" s="135">
        <f>D55*F55</f>
        <v>765000</v>
      </c>
    </row>
    <row r="56" spans="1:8" ht="12.75" customHeight="1" x14ac:dyDescent="0.25">
      <c r="A56" s="8"/>
      <c r="B56" s="38" t="s">
        <v>75</v>
      </c>
      <c r="C56" s="143" t="s">
        <v>73</v>
      </c>
      <c r="D56" s="145">
        <v>167</v>
      </c>
      <c r="E56" s="143" t="s">
        <v>74</v>
      </c>
      <c r="F56" s="143">
        <v>2000</v>
      </c>
      <c r="G56" s="135">
        <f t="shared" ref="G56:G63" si="2">D56*F56</f>
        <v>334000</v>
      </c>
    </row>
    <row r="57" spans="1:8" ht="12.75" customHeight="1" x14ac:dyDescent="0.25">
      <c r="A57" s="8"/>
      <c r="B57" s="38" t="s">
        <v>76</v>
      </c>
      <c r="C57" s="143" t="s">
        <v>73</v>
      </c>
      <c r="D57" s="145">
        <v>4</v>
      </c>
      <c r="E57" s="143" t="s">
        <v>74</v>
      </c>
      <c r="F57" s="143">
        <v>23958</v>
      </c>
      <c r="G57" s="135">
        <f t="shared" si="2"/>
        <v>95832</v>
      </c>
    </row>
    <row r="58" spans="1:8" ht="15" x14ac:dyDescent="0.25">
      <c r="A58" s="8"/>
      <c r="B58" s="146" t="s">
        <v>77</v>
      </c>
      <c r="C58" s="143" t="s">
        <v>73</v>
      </c>
      <c r="D58" s="145">
        <v>8</v>
      </c>
      <c r="E58" s="143" t="s">
        <v>74</v>
      </c>
      <c r="F58" s="143">
        <v>145000</v>
      </c>
      <c r="G58" s="135">
        <f t="shared" si="2"/>
        <v>1160000</v>
      </c>
    </row>
    <row r="59" spans="1:8" ht="12.75" customHeight="1" x14ac:dyDescent="0.25">
      <c r="A59" s="8"/>
      <c r="B59" s="38" t="s">
        <v>78</v>
      </c>
      <c r="C59" s="143" t="s">
        <v>79</v>
      </c>
      <c r="D59" s="147">
        <v>1.5</v>
      </c>
      <c r="E59" s="143" t="s">
        <v>74</v>
      </c>
      <c r="F59" s="143">
        <v>22000</v>
      </c>
      <c r="G59" s="135">
        <f t="shared" si="2"/>
        <v>33000</v>
      </c>
    </row>
    <row r="60" spans="1:8" s="1" customFormat="1" ht="12.75" customHeight="1" x14ac:dyDescent="0.25">
      <c r="A60" s="8"/>
      <c r="B60" s="148" t="s">
        <v>80</v>
      </c>
      <c r="C60" s="149" t="s">
        <v>81</v>
      </c>
      <c r="D60" s="150">
        <v>2000</v>
      </c>
      <c r="E60" s="143" t="s">
        <v>74</v>
      </c>
      <c r="F60" s="143">
        <v>180</v>
      </c>
      <c r="G60" s="135">
        <f t="shared" si="2"/>
        <v>360000</v>
      </c>
    </row>
    <row r="61" spans="1:8" s="1" customFormat="1" ht="12.75" customHeight="1" x14ac:dyDescent="0.25">
      <c r="A61" s="8"/>
      <c r="B61" s="148" t="s">
        <v>82</v>
      </c>
      <c r="C61" s="149" t="s">
        <v>83</v>
      </c>
      <c r="D61" s="150">
        <v>550</v>
      </c>
      <c r="E61" s="143" t="s">
        <v>32</v>
      </c>
      <c r="F61" s="143">
        <v>1244</v>
      </c>
      <c r="G61" s="135">
        <f t="shared" si="2"/>
        <v>684200</v>
      </c>
    </row>
    <row r="62" spans="1:8" s="1" customFormat="1" ht="12.75" customHeight="1" x14ac:dyDescent="0.25">
      <c r="A62" s="8"/>
      <c r="B62" s="148" t="s">
        <v>84</v>
      </c>
      <c r="C62" s="149" t="s">
        <v>83</v>
      </c>
      <c r="D62" s="150">
        <v>215</v>
      </c>
      <c r="E62" s="143" t="s">
        <v>32</v>
      </c>
      <c r="F62" s="143">
        <v>1137</v>
      </c>
      <c r="G62" s="135">
        <f t="shared" si="2"/>
        <v>244455</v>
      </c>
    </row>
    <row r="63" spans="1:8" s="1" customFormat="1" ht="12.75" customHeight="1" x14ac:dyDescent="0.25">
      <c r="A63" s="8"/>
      <c r="B63" s="148" t="s">
        <v>85</v>
      </c>
      <c r="C63" s="149" t="s">
        <v>83</v>
      </c>
      <c r="D63" s="150">
        <v>274</v>
      </c>
      <c r="E63" s="143" t="s">
        <v>32</v>
      </c>
      <c r="F63" s="143">
        <v>1390</v>
      </c>
      <c r="G63" s="135">
        <f t="shared" si="2"/>
        <v>380860</v>
      </c>
    </row>
    <row r="64" spans="1:8" s="1" customFormat="1" ht="12.75" customHeight="1" x14ac:dyDescent="0.25">
      <c r="A64" s="8"/>
      <c r="B64" s="132" t="s">
        <v>86</v>
      </c>
      <c r="C64" s="143" t="s">
        <v>87</v>
      </c>
      <c r="D64" s="151">
        <v>2.5</v>
      </c>
      <c r="E64" s="143" t="s">
        <v>74</v>
      </c>
      <c r="F64" s="143">
        <v>10985</v>
      </c>
      <c r="G64" s="152">
        <f>D64*F64</f>
        <v>27462.5</v>
      </c>
    </row>
    <row r="65" spans="1:8" s="1" customFormat="1" ht="12.75" customHeight="1" x14ac:dyDescent="0.25">
      <c r="A65" s="8"/>
      <c r="B65" s="132" t="s">
        <v>88</v>
      </c>
      <c r="C65" s="143" t="s">
        <v>89</v>
      </c>
      <c r="D65" s="153">
        <v>5.3</v>
      </c>
      <c r="E65" s="143" t="s">
        <v>74</v>
      </c>
      <c r="F65" s="143">
        <v>20000</v>
      </c>
      <c r="G65" s="152">
        <f t="shared" ref="G65:G67" si="3">D65*F65</f>
        <v>106000</v>
      </c>
    </row>
    <row r="66" spans="1:8" s="1" customFormat="1" ht="12.75" customHeight="1" x14ac:dyDescent="0.25">
      <c r="A66" s="8"/>
      <c r="B66" s="132" t="s">
        <v>90</v>
      </c>
      <c r="C66" s="143" t="s">
        <v>87</v>
      </c>
      <c r="D66" s="153">
        <v>0.6</v>
      </c>
      <c r="E66" s="143" t="s">
        <v>74</v>
      </c>
      <c r="F66" s="143">
        <v>50000</v>
      </c>
      <c r="G66" s="152">
        <f t="shared" si="3"/>
        <v>30000</v>
      </c>
    </row>
    <row r="67" spans="1:8" s="1" customFormat="1" ht="12.75" customHeight="1" x14ac:dyDescent="0.25">
      <c r="A67" s="8"/>
      <c r="B67" s="132" t="s">
        <v>91</v>
      </c>
      <c r="C67" s="143" t="s">
        <v>89</v>
      </c>
      <c r="D67" s="153">
        <v>0.5</v>
      </c>
      <c r="E67" s="143" t="s">
        <v>74</v>
      </c>
      <c r="F67" s="143">
        <v>78000</v>
      </c>
      <c r="G67" s="152">
        <f t="shared" si="3"/>
        <v>39000</v>
      </c>
    </row>
    <row r="68" spans="1:8" s="1" customFormat="1" ht="12.75" customHeight="1" x14ac:dyDescent="0.25">
      <c r="A68" s="8"/>
      <c r="B68" s="48" t="s">
        <v>92</v>
      </c>
      <c r="C68" s="49"/>
      <c r="D68" s="49"/>
      <c r="E68" s="49"/>
      <c r="F68" s="49"/>
      <c r="G68" s="131">
        <f>SUM(G55:G67)</f>
        <v>4259809.5</v>
      </c>
    </row>
    <row r="69" spans="1:8" s="1" customFormat="1" ht="12" customHeight="1" x14ac:dyDescent="0.25">
      <c r="A69" s="2"/>
      <c r="B69" s="50"/>
      <c r="C69" s="51"/>
      <c r="D69" s="51"/>
      <c r="E69" s="52"/>
      <c r="F69" s="53"/>
      <c r="G69" s="54"/>
    </row>
    <row r="70" spans="1:8" s="1" customFormat="1" ht="12" customHeight="1" x14ac:dyDescent="0.25">
      <c r="A70" s="4"/>
      <c r="B70" s="28" t="s">
        <v>93</v>
      </c>
      <c r="C70" s="29"/>
      <c r="D70" s="30"/>
      <c r="E70" s="30"/>
      <c r="F70" s="31"/>
      <c r="G70" s="32"/>
    </row>
    <row r="71" spans="1:8" s="1" customFormat="1" ht="24" customHeight="1" x14ac:dyDescent="0.25">
      <c r="A71" s="4"/>
      <c r="B71" s="55" t="s">
        <v>94</v>
      </c>
      <c r="C71" s="46" t="s">
        <v>70</v>
      </c>
      <c r="D71" s="46" t="s">
        <v>71</v>
      </c>
      <c r="E71" s="55"/>
      <c r="F71" s="46" t="s">
        <v>28</v>
      </c>
      <c r="G71" s="55" t="s">
        <v>29</v>
      </c>
    </row>
    <row r="72" spans="1:8" s="1" customFormat="1" ht="14.25" customHeight="1" x14ac:dyDescent="0.25">
      <c r="A72" s="8"/>
      <c r="B72" s="155" t="s">
        <v>95</v>
      </c>
      <c r="C72" s="155" t="s">
        <v>73</v>
      </c>
      <c r="D72" s="155">
        <v>1</v>
      </c>
      <c r="E72" s="156" t="s">
        <v>61</v>
      </c>
      <c r="F72" s="157">
        <v>33000</v>
      </c>
      <c r="G72" s="154">
        <f>F72*D72</f>
        <v>33000</v>
      </c>
    </row>
    <row r="73" spans="1:8" s="1" customFormat="1" ht="13.5" customHeight="1" x14ac:dyDescent="0.25">
      <c r="A73" s="4"/>
      <c r="B73" s="56" t="s">
        <v>96</v>
      </c>
      <c r="C73" s="57"/>
      <c r="D73" s="57"/>
      <c r="E73" s="58"/>
      <c r="F73" s="59"/>
      <c r="G73" s="118">
        <f>G72</f>
        <v>33000</v>
      </c>
      <c r="H73" s="11"/>
    </row>
    <row r="74" spans="1:8" s="1" customFormat="1" ht="12" customHeight="1" x14ac:dyDescent="0.25">
      <c r="A74" s="2"/>
      <c r="B74" s="60"/>
      <c r="C74" s="60"/>
      <c r="D74" s="60"/>
      <c r="E74" s="60"/>
      <c r="F74" s="61"/>
      <c r="G74" s="62"/>
    </row>
    <row r="75" spans="1:8" s="1" customFormat="1" ht="12" customHeight="1" x14ac:dyDescent="0.25">
      <c r="A75" s="8"/>
      <c r="B75" s="102" t="s">
        <v>97</v>
      </c>
      <c r="C75" s="103"/>
      <c r="D75" s="103"/>
      <c r="E75" s="103"/>
      <c r="F75" s="103"/>
      <c r="G75" s="104">
        <f>G37+G42+G51+G68+G73</f>
        <v>5973809.5</v>
      </c>
    </row>
    <row r="76" spans="1:8" s="1" customFormat="1" ht="12" customHeight="1" x14ac:dyDescent="0.25">
      <c r="A76" s="8"/>
      <c r="B76" s="105" t="s">
        <v>98</v>
      </c>
      <c r="C76" s="101"/>
      <c r="D76" s="101"/>
      <c r="E76" s="101"/>
      <c r="F76" s="101"/>
      <c r="G76" s="106">
        <f>G75*0.05</f>
        <v>298690.47500000003</v>
      </c>
    </row>
    <row r="77" spans="1:8" s="1" customFormat="1" ht="12" customHeight="1" x14ac:dyDescent="0.25">
      <c r="A77" s="8"/>
      <c r="B77" s="107" t="s">
        <v>99</v>
      </c>
      <c r="C77" s="100"/>
      <c r="D77" s="100"/>
      <c r="E77" s="100"/>
      <c r="F77" s="100"/>
      <c r="G77" s="108">
        <f>G76+G75</f>
        <v>6272499.9749999996</v>
      </c>
    </row>
    <row r="78" spans="1:8" s="1" customFormat="1" ht="12" customHeight="1" x14ac:dyDescent="0.25">
      <c r="A78" s="8"/>
      <c r="B78" s="105" t="s">
        <v>100</v>
      </c>
      <c r="C78" s="101"/>
      <c r="D78" s="101"/>
      <c r="E78" s="101"/>
      <c r="F78" s="101"/>
      <c r="G78" s="106">
        <f>G12</f>
        <v>12500000</v>
      </c>
    </row>
    <row r="79" spans="1:8" s="1" customFormat="1" ht="12" customHeight="1" x14ac:dyDescent="0.25">
      <c r="A79" s="8"/>
      <c r="B79" s="109" t="s">
        <v>101</v>
      </c>
      <c r="C79" s="110"/>
      <c r="D79" s="110"/>
      <c r="E79" s="110"/>
      <c r="F79" s="110"/>
      <c r="G79" s="111">
        <f>G78-G77</f>
        <v>6227500.0250000004</v>
      </c>
    </row>
    <row r="80" spans="1:8" s="1" customFormat="1" ht="12" customHeight="1" x14ac:dyDescent="0.25">
      <c r="A80" s="8"/>
      <c r="B80" s="63" t="s">
        <v>102</v>
      </c>
      <c r="C80" s="64"/>
      <c r="D80" s="64"/>
      <c r="E80" s="64"/>
      <c r="F80" s="64"/>
      <c r="G80" s="65"/>
    </row>
    <row r="81" spans="1:7" s="1" customFormat="1" ht="12.75" customHeight="1" thickBot="1" x14ac:dyDescent="0.3">
      <c r="A81" s="8"/>
      <c r="B81" s="66"/>
      <c r="C81" s="64"/>
      <c r="D81" s="64"/>
      <c r="E81" s="64"/>
      <c r="F81" s="64"/>
      <c r="G81" s="65"/>
    </row>
    <row r="82" spans="1:7" s="1" customFormat="1" ht="12" customHeight="1" x14ac:dyDescent="0.25">
      <c r="A82" s="8"/>
      <c r="B82" s="67" t="s">
        <v>103</v>
      </c>
      <c r="C82" s="68"/>
      <c r="D82" s="68"/>
      <c r="E82" s="68"/>
      <c r="F82" s="69"/>
      <c r="G82" s="65"/>
    </row>
    <row r="83" spans="1:7" s="1" customFormat="1" ht="12" customHeight="1" x14ac:dyDescent="0.25">
      <c r="A83" s="8"/>
      <c r="B83" s="70" t="s">
        <v>104</v>
      </c>
      <c r="C83" s="71"/>
      <c r="D83" s="71"/>
      <c r="E83" s="71"/>
      <c r="F83" s="72"/>
      <c r="G83" s="65"/>
    </row>
    <row r="84" spans="1:7" s="1" customFormat="1" ht="12" customHeight="1" x14ac:dyDescent="0.25">
      <c r="A84" s="8"/>
      <c r="B84" s="70" t="s">
        <v>105</v>
      </c>
      <c r="C84" s="71"/>
      <c r="D84" s="71"/>
      <c r="E84" s="71"/>
      <c r="F84" s="72"/>
      <c r="G84" s="65"/>
    </row>
    <row r="85" spans="1:7" s="1" customFormat="1" ht="12" customHeight="1" x14ac:dyDescent="0.25">
      <c r="A85" s="8"/>
      <c r="B85" s="70" t="s">
        <v>106</v>
      </c>
      <c r="C85" s="71"/>
      <c r="D85" s="71"/>
      <c r="E85" s="71"/>
      <c r="F85" s="72"/>
      <c r="G85" s="65"/>
    </row>
    <row r="86" spans="1:7" s="1" customFormat="1" ht="12" customHeight="1" x14ac:dyDescent="0.25">
      <c r="A86" s="8"/>
      <c r="B86" s="70" t="s">
        <v>107</v>
      </c>
      <c r="C86" s="71"/>
      <c r="D86" s="71"/>
      <c r="E86" s="71"/>
      <c r="F86" s="72"/>
      <c r="G86" s="65"/>
    </row>
    <row r="87" spans="1:7" s="1" customFormat="1" ht="12" customHeight="1" x14ac:dyDescent="0.25">
      <c r="A87" s="8"/>
      <c r="B87" s="70" t="s">
        <v>108</v>
      </c>
      <c r="C87" s="71"/>
      <c r="D87" s="71"/>
      <c r="E87" s="71"/>
      <c r="F87" s="72"/>
      <c r="G87" s="65"/>
    </row>
    <row r="88" spans="1:7" s="1" customFormat="1" ht="12.75" customHeight="1" thickBot="1" x14ac:dyDescent="0.3">
      <c r="A88" s="8"/>
      <c r="B88" s="73" t="s">
        <v>109</v>
      </c>
      <c r="C88" s="74"/>
      <c r="D88" s="74"/>
      <c r="E88" s="74"/>
      <c r="F88" s="75"/>
      <c r="G88" s="65"/>
    </row>
    <row r="89" spans="1:7" s="1" customFormat="1" ht="12.75" customHeight="1" x14ac:dyDescent="0.25">
      <c r="A89" s="8"/>
      <c r="B89" s="66"/>
      <c r="C89" s="71"/>
      <c r="D89" s="71"/>
      <c r="E89" s="71"/>
      <c r="F89" s="71"/>
      <c r="G89" s="65"/>
    </row>
    <row r="90" spans="1:7" s="1" customFormat="1" ht="15" customHeight="1" thickBot="1" x14ac:dyDescent="0.3">
      <c r="A90" s="8"/>
      <c r="B90" s="161" t="s">
        <v>110</v>
      </c>
      <c r="C90" s="162"/>
      <c r="D90" s="76"/>
      <c r="E90" s="77"/>
      <c r="F90" s="77"/>
      <c r="G90" s="65"/>
    </row>
    <row r="91" spans="1:7" s="1" customFormat="1" ht="12" customHeight="1" x14ac:dyDescent="0.25">
      <c r="A91" s="8"/>
      <c r="B91" s="78" t="s">
        <v>94</v>
      </c>
      <c r="C91" s="79" t="s">
        <v>111</v>
      </c>
      <c r="D91" s="80" t="s">
        <v>112</v>
      </c>
      <c r="E91" s="77"/>
      <c r="F91" s="77"/>
      <c r="G91" s="65"/>
    </row>
    <row r="92" spans="1:7" s="1" customFormat="1" ht="12" customHeight="1" x14ac:dyDescent="0.25">
      <c r="A92" s="8"/>
      <c r="B92" s="81" t="s">
        <v>113</v>
      </c>
      <c r="C92" s="82">
        <f>G37</f>
        <v>1600000</v>
      </c>
      <c r="D92" s="83">
        <f>(C92/C98)</f>
        <v>0.2550817068755748</v>
      </c>
      <c r="E92" s="77"/>
      <c r="F92" s="77"/>
      <c r="G92" s="65"/>
    </row>
    <row r="93" spans="1:7" s="1" customFormat="1" ht="12" customHeight="1" x14ac:dyDescent="0.25">
      <c r="A93" s="8"/>
      <c r="B93" s="81" t="s">
        <v>114</v>
      </c>
      <c r="C93" s="82">
        <f>G42</f>
        <v>0</v>
      </c>
      <c r="D93" s="83">
        <v>0</v>
      </c>
      <c r="E93" s="77"/>
      <c r="F93" s="77"/>
      <c r="G93" s="65"/>
    </row>
    <row r="94" spans="1:7" s="1" customFormat="1" ht="12" customHeight="1" x14ac:dyDescent="0.25">
      <c r="A94" s="8"/>
      <c r="B94" s="81" t="s">
        <v>115</v>
      </c>
      <c r="C94" s="82">
        <f>G51</f>
        <v>81000</v>
      </c>
      <c r="D94" s="83">
        <f>(C94/C98)</f>
        <v>1.2913511410575973E-2</v>
      </c>
      <c r="E94" s="77"/>
      <c r="F94" s="77"/>
      <c r="G94" s="65"/>
    </row>
    <row r="95" spans="1:7" s="1" customFormat="1" ht="12" customHeight="1" x14ac:dyDescent="0.25">
      <c r="A95" s="8"/>
      <c r="B95" s="81" t="s">
        <v>69</v>
      </c>
      <c r="C95" s="82">
        <f>G68</f>
        <v>4259809.5</v>
      </c>
      <c r="D95" s="83">
        <f>(C95/C98)</f>
        <v>0.67912467389049291</v>
      </c>
      <c r="E95" s="77"/>
      <c r="F95" s="77"/>
      <c r="G95" s="65"/>
    </row>
    <row r="96" spans="1:7" s="1" customFormat="1" ht="12" customHeight="1" x14ac:dyDescent="0.25">
      <c r="A96" s="8"/>
      <c r="B96" s="81" t="s">
        <v>116</v>
      </c>
      <c r="C96" s="84">
        <f>G73</f>
        <v>33000</v>
      </c>
      <c r="D96" s="83">
        <f>(C96/C98)</f>
        <v>5.2610602043087294E-3</v>
      </c>
      <c r="E96" s="85"/>
      <c r="F96" s="85"/>
      <c r="G96" s="65"/>
    </row>
    <row r="97" spans="1:7" s="1" customFormat="1" ht="12" customHeight="1" x14ac:dyDescent="0.25">
      <c r="A97" s="8"/>
      <c r="B97" s="81" t="s">
        <v>117</v>
      </c>
      <c r="C97" s="84">
        <f>G76</f>
        <v>298690.47500000003</v>
      </c>
      <c r="D97" s="83">
        <f>(C97/C98)</f>
        <v>4.761904761904763E-2</v>
      </c>
      <c r="E97" s="85"/>
      <c r="F97" s="85"/>
      <c r="G97" s="65"/>
    </row>
    <row r="98" spans="1:7" s="1" customFormat="1" ht="12.75" customHeight="1" thickBot="1" x14ac:dyDescent="0.3">
      <c r="A98" s="8"/>
      <c r="B98" s="86" t="s">
        <v>118</v>
      </c>
      <c r="C98" s="87">
        <f>SUM(C92:C97)</f>
        <v>6272499.9749999996</v>
      </c>
      <c r="D98" s="88">
        <f>SUM(D92:D97)</f>
        <v>1</v>
      </c>
      <c r="E98" s="85"/>
      <c r="F98" s="85"/>
      <c r="G98" s="65"/>
    </row>
    <row r="99" spans="1:7" s="1" customFormat="1" ht="12" customHeight="1" x14ac:dyDescent="0.25">
      <c r="A99" s="8"/>
      <c r="B99" s="66"/>
      <c r="C99" s="64"/>
      <c r="D99" s="64"/>
      <c r="E99" s="64"/>
      <c r="F99" s="64"/>
      <c r="G99" s="65"/>
    </row>
    <row r="100" spans="1:7" s="1" customFormat="1" ht="12.75" customHeight="1" thickBot="1" x14ac:dyDescent="0.3">
      <c r="A100" s="8"/>
      <c r="B100" s="13"/>
      <c r="C100" s="64"/>
      <c r="D100" s="64"/>
      <c r="E100" s="64"/>
      <c r="F100" s="64"/>
      <c r="G100" s="65"/>
    </row>
    <row r="101" spans="1:7" s="1" customFormat="1" ht="12" customHeight="1" thickBot="1" x14ac:dyDescent="0.3">
      <c r="A101" s="8"/>
      <c r="B101" s="163" t="s">
        <v>119</v>
      </c>
      <c r="C101" s="164"/>
      <c r="D101" s="164"/>
      <c r="E101" s="165"/>
      <c r="F101" s="85"/>
      <c r="G101" s="65"/>
    </row>
    <row r="102" spans="1:7" s="1" customFormat="1" ht="12" customHeight="1" x14ac:dyDescent="0.25">
      <c r="A102" s="8"/>
      <c r="B102" s="89" t="s">
        <v>120</v>
      </c>
      <c r="C102" s="90">
        <v>25000</v>
      </c>
      <c r="D102" s="90">
        <v>36000</v>
      </c>
      <c r="E102" s="90">
        <v>36500</v>
      </c>
      <c r="F102" s="91"/>
      <c r="G102" s="92"/>
    </row>
    <row r="103" spans="1:7" s="1" customFormat="1" ht="12.75" customHeight="1" thickBot="1" x14ac:dyDescent="0.3">
      <c r="A103" s="8"/>
      <c r="B103" s="86" t="s">
        <v>121</v>
      </c>
      <c r="C103" s="87">
        <f>(G77/C102)</f>
        <v>250.89999899999998</v>
      </c>
      <c r="D103" s="87">
        <f>(G77/D102)</f>
        <v>174.23611041666666</v>
      </c>
      <c r="E103" s="93">
        <f>(G77/E102)</f>
        <v>171.84931438356162</v>
      </c>
      <c r="F103" s="91"/>
      <c r="G103" s="92">
        <v>0</v>
      </c>
    </row>
    <row r="104" spans="1:7" s="1" customFormat="1" ht="15.6" customHeight="1" x14ac:dyDescent="0.25">
      <c r="A104" s="8"/>
      <c r="B104" s="63" t="s">
        <v>122</v>
      </c>
      <c r="C104" s="71"/>
      <c r="D104" s="71"/>
      <c r="E104" s="71"/>
      <c r="F104" s="71"/>
      <c r="G104" s="94"/>
    </row>
  </sheetData>
  <mergeCells count="10">
    <mergeCell ref="B17:G17"/>
    <mergeCell ref="B90:C90"/>
    <mergeCell ref="B101:E101"/>
    <mergeCell ref="E9:F9"/>
    <mergeCell ref="E10:F10"/>
    <mergeCell ref="E11:F11"/>
    <mergeCell ref="E13:F13"/>
    <mergeCell ref="E14:F14"/>
    <mergeCell ref="E15:F15"/>
    <mergeCell ref="E12:F12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REPOLLO  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Zurita Mardones Cesar Daniel</cp:lastModifiedBy>
  <cp:revision/>
  <dcterms:created xsi:type="dcterms:W3CDTF">2020-11-27T12:49:26Z</dcterms:created>
  <dcterms:modified xsi:type="dcterms:W3CDTF">2023-04-27T20:17:15Z</dcterms:modified>
  <cp:category/>
  <cp:contentStatus/>
</cp:coreProperties>
</file>