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435"/>
  </bookViews>
  <sheets>
    <sheet name="SANDIA TUNEL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2" l="1"/>
  <c r="G73" i="2"/>
  <c r="G48" i="2"/>
  <c r="G66" i="2"/>
  <c r="G65" i="2"/>
  <c r="G64" i="2"/>
  <c r="G62" i="2"/>
  <c r="G61" i="2"/>
  <c r="G60" i="2"/>
  <c r="G58" i="2"/>
  <c r="G56" i="2"/>
  <c r="G55" i="2"/>
  <c r="G54" i="2"/>
  <c r="G52" i="2"/>
  <c r="G51" i="2"/>
  <c r="G50" i="2"/>
  <c r="G42" i="2"/>
  <c r="G41" i="2"/>
  <c r="G40" i="2"/>
  <c r="G39" i="2"/>
  <c r="G38" i="2"/>
  <c r="G37" i="2"/>
  <c r="G27" i="2"/>
  <c r="G26" i="2"/>
  <c r="G25" i="2"/>
  <c r="G24" i="2"/>
  <c r="G23" i="2"/>
  <c r="G22" i="2"/>
  <c r="G21" i="2"/>
  <c r="G43" i="2" l="1"/>
  <c r="G28" i="2"/>
  <c r="G67" i="2"/>
  <c r="D103" i="2" l="1"/>
  <c r="G71" i="2"/>
  <c r="G32" i="2"/>
  <c r="G33" i="2" s="1"/>
  <c r="G12" i="2"/>
  <c r="G79" i="2" s="1"/>
  <c r="G74" i="2" l="1"/>
  <c r="C97" i="2" s="1"/>
  <c r="C96" i="2"/>
  <c r="C94" i="2"/>
  <c r="C95" i="2"/>
  <c r="C93" i="2" l="1"/>
  <c r="G76" i="2"/>
  <c r="G77" i="2" s="1"/>
  <c r="C98" i="2" s="1"/>
  <c r="C99" i="2" l="1"/>
  <c r="D93" i="2" s="1"/>
  <c r="G78" i="2"/>
  <c r="D96" i="2" l="1"/>
  <c r="D98" i="2"/>
  <c r="D95" i="2"/>
  <c r="D97" i="2"/>
  <c r="E104" i="2"/>
  <c r="C104" i="2"/>
  <c r="G80" i="2"/>
  <c r="D104" i="2"/>
  <c r="D99" i="2" l="1"/>
</calcChain>
</file>

<file path=xl/sharedStrings.xml><?xml version="1.0" encoding="utf-8"?>
<sst xmlns="http://schemas.openxmlformats.org/spreadsheetml/2006/main" count="193" uniqueCount="133">
  <si>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</si>
  <si>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</si>
  <si>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</si>
  <si>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</si>
  <si>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</si>
  <si>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</si>
  <si>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</si>
  <si>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</si>
  <si>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</si>
  <si>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</si>
  <si>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</si>
  <si>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</si>
  <si>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</si>
  <si>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</si>
  <si>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</si>
  <si>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</si>
  <si>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</si>
  <si>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</si>
  <si>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</si>
  <si>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</si>
  <si>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</si>
  <si>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</si>
  <si>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</si>
  <si>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</si>
  <si>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</si>
  <si>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</si>
  <si>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</si>
  <si>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</si>
  <si>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</si>
  <si>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</si>
  <si>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</si>
  <si>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</si>
  <si>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</si>
  <si>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</si>
  <si>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</si>
  <si>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</si>
  <si>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</si>
  <si>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</si>
  <si>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</si>
  <si>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</si>
  <si>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</si>
  <si>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</si>
  <si>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</si>
  <si>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</si>
  <si>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</si>
  <si>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</si>
  <si>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</si>
  <si>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</si>
  <si>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</si>
  <si>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</si>
  <si>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</si>
  <si>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</si>
  <si>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</si>
  <si>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</si>
  <si>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</si>
  <si>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</si>
  <si>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Limpia manual</t>
  </si>
  <si>
    <t>Aradura</t>
  </si>
  <si>
    <t>u</t>
  </si>
  <si>
    <t>kg</t>
  </si>
  <si>
    <t>Nitrato de potasio</t>
  </si>
  <si>
    <t>Lt</t>
  </si>
  <si>
    <t>O"higgins</t>
  </si>
  <si>
    <t>Rengo</t>
  </si>
  <si>
    <t>Época(Mes)</t>
  </si>
  <si>
    <t>ESCENARIOS COSTO UNITARIO  ($/unidades) kg</t>
  </si>
  <si>
    <t>Rendimiento  (Unidades/hà) kg</t>
  </si>
  <si>
    <t>Costo unitario ($/ Unidades) kg (*)</t>
  </si>
  <si>
    <t>3</t>
  </si>
  <si>
    <t>Agosto</t>
  </si>
  <si>
    <t>Octubre</t>
  </si>
  <si>
    <t>Junio-Julio</t>
  </si>
  <si>
    <t>Junio</t>
  </si>
  <si>
    <t>lt</t>
  </si>
  <si>
    <t>mt</t>
  </si>
  <si>
    <t>Previcur Energy</t>
  </si>
  <si>
    <t>Bravo 720</t>
  </si>
  <si>
    <t>gr</t>
  </si>
  <si>
    <t>Riegos</t>
  </si>
  <si>
    <t>Octubre-Diciembre</t>
  </si>
  <si>
    <t>FUNGICIDAS</t>
  </si>
  <si>
    <t>HERBICIDAS</t>
  </si>
  <si>
    <t>INSECTICIDAS</t>
  </si>
  <si>
    <t>JA</t>
  </si>
  <si>
    <t>FERTILIZANTES</t>
  </si>
  <si>
    <t>Enero-febrero</t>
  </si>
  <si>
    <t>Aplicación de pesticidas</t>
  </si>
  <si>
    <t>octubre</t>
  </si>
  <si>
    <t>Agosto-Septiembre</t>
  </si>
  <si>
    <t>Mezcla hortalicera</t>
  </si>
  <si>
    <t xml:space="preserve">Flete </t>
  </si>
  <si>
    <t>ingreso mercado</t>
  </si>
  <si>
    <t>Diciembre-febrero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</si>
  <si>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</si>
  <si>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</si>
  <si>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SANDIA TÚNEL</t>
  </si>
  <si>
    <t>DELTA</t>
  </si>
  <si>
    <t>Mayorista</t>
  </si>
  <si>
    <t>Diciembre- Enero</t>
  </si>
  <si>
    <t>heladas</t>
  </si>
  <si>
    <t>Riego de pre-plantación</t>
  </si>
  <si>
    <t>Transplante (3x0,8 mt)</t>
  </si>
  <si>
    <t>Aplicación de fertilizante</t>
  </si>
  <si>
    <t>Septiembre-Octubre</t>
  </si>
  <si>
    <t>Septiembre-Diciembre</t>
  </si>
  <si>
    <t>Octubre-Noviembre</t>
  </si>
  <si>
    <t>Cosecha y carga</t>
  </si>
  <si>
    <t>Enero-Febrero</t>
  </si>
  <si>
    <t>Corridas de surcos</t>
  </si>
  <si>
    <t>Rastrajes (2)</t>
  </si>
  <si>
    <t>Colocación de mulch</t>
  </si>
  <si>
    <t>Melgadura y acequiadura</t>
  </si>
  <si>
    <t>Tractoelevador</t>
  </si>
  <si>
    <t>Subtotal jornadas Maquinaria</t>
  </si>
  <si>
    <t>SEMILLAS Y PLANTAS</t>
  </si>
  <si>
    <t>Plantines injertado</t>
  </si>
  <si>
    <t>Urea granulada</t>
  </si>
  <si>
    <t>Septiembre-Noviembre</t>
  </si>
  <si>
    <t xml:space="preserve">Timorex Gold </t>
  </si>
  <si>
    <t>Gramoxone</t>
  </si>
  <si>
    <t>Trigard</t>
  </si>
  <si>
    <t>Gladiador</t>
  </si>
  <si>
    <t>Abamectin 18 EC</t>
  </si>
  <si>
    <t>Plástico para túnel 50 micras</t>
  </si>
  <si>
    <t>Plástico mulch 100 micras</t>
  </si>
  <si>
    <t>Manto térmico 1,4mt ancho</t>
  </si>
  <si>
    <t>m2</t>
  </si>
  <si>
    <t xml:space="preserve">Unidad </t>
  </si>
  <si>
    <t>Colmenas</t>
  </si>
  <si>
    <t>septiembre- octubre</t>
  </si>
  <si>
    <t>Rengo, Malloa, Quinta de Tilcoco</t>
  </si>
  <si>
    <t>PRECIO ESPERADO ($/unidad)</t>
  </si>
  <si>
    <t>RENDIMIENTO (Unidad/ha)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</si>
</sst>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4" fillId="0" borderId="15"/>
    <xf numFmtId="9" fontId="6" fillId="0" borderId="15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0" fontId="3" fillId="2" borderId="15" xfId="0" applyFont="1" applyFill="1" applyBorder="1" applyAlignment="1"/>
    <xf numFmtId="0" fontId="0" fillId="2" borderId="17" xfId="0" applyFont="1" applyFill="1" applyBorder="1" applyAlignment="1"/>
    <xf numFmtId="49" fontId="3" fillId="2" borderId="15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2" fillId="2" borderId="15" xfId="0" applyFont="1" applyFill="1" applyBorder="1" applyAlignment="1">
      <alignment vertical="center"/>
    </xf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49" fontId="5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49" fontId="1" fillId="2" borderId="38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39" xfId="0" applyFont="1" applyFill="1" applyBorder="1" applyAlignment="1"/>
    <xf numFmtId="49" fontId="1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0" fontId="1" fillId="8" borderId="34" xfId="0" applyFont="1" applyFill="1" applyBorder="1" applyAlignment="1"/>
    <xf numFmtId="0" fontId="1" fillId="6" borderId="15" xfId="0" applyFont="1" applyFill="1" applyBorder="1" applyAlignment="1"/>
    <xf numFmtId="49" fontId="5" fillId="7" borderId="25" xfId="0" applyNumberFormat="1" applyFont="1" applyFill="1" applyBorder="1" applyAlignment="1">
      <alignment vertical="center"/>
    </xf>
    <xf numFmtId="49" fontId="5" fillId="7" borderId="16" xfId="0" applyNumberFormat="1" applyFont="1" applyFill="1" applyBorder="1" applyAlignment="1">
      <alignment horizontal="center" vertical="center"/>
    </xf>
    <xf numFmtId="49" fontId="1" fillId="7" borderId="26" xfId="0" applyNumberFormat="1" applyFont="1" applyFill="1" applyBorder="1" applyAlignment="1">
      <alignment horizontal="center"/>
    </xf>
    <xf numFmtId="49" fontId="5" fillId="2" borderId="27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1" fillId="2" borderId="28" xfId="0" applyNumberFormat="1" applyFont="1" applyFill="1" applyBorder="1" applyAlignment="1"/>
    <xf numFmtId="165" fontId="5" fillId="2" borderId="6" xfId="0" applyNumberFormat="1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49" fontId="5" fillId="7" borderId="29" xfId="0" applyNumberFormat="1" applyFont="1" applyFill="1" applyBorder="1" applyAlignment="1">
      <alignment vertical="center"/>
    </xf>
    <xf numFmtId="165" fontId="5" fillId="7" borderId="30" xfId="0" applyNumberFormat="1" applyFont="1" applyFill="1" applyBorder="1" applyAlignment="1">
      <alignment vertical="center"/>
    </xf>
    <xf numFmtId="9" fontId="5" fillId="7" borderId="31" xfId="0" applyNumberFormat="1" applyFont="1" applyFill="1" applyBorder="1" applyAlignment="1">
      <alignment vertical="center"/>
    </xf>
    <xf numFmtId="49" fontId="5" fillId="7" borderId="43" xfId="0" applyNumberFormat="1" applyFont="1" applyFill="1" applyBorder="1" applyAlignment="1">
      <alignment vertical="center"/>
    </xf>
    <xf numFmtId="3" fontId="5" fillId="7" borderId="44" xfId="0" applyNumberFormat="1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164" fontId="5" fillId="2" borderId="15" xfId="0" applyNumberFormat="1" applyFont="1" applyFill="1" applyBorder="1" applyAlignment="1">
      <alignment horizontal="right" vertical="center"/>
    </xf>
    <xf numFmtId="165" fontId="5" fillId="7" borderId="31" xfId="0" applyNumberFormat="1" applyFont="1" applyFill="1" applyBorder="1" applyAlignment="1">
      <alignment vertical="center"/>
    </xf>
    <xf numFmtId="49" fontId="10" fillId="8" borderId="32" xfId="0" applyNumberFormat="1" applyFont="1" applyFill="1" applyBorder="1" applyAlignment="1">
      <alignment vertical="center"/>
    </xf>
    <xf numFmtId="0" fontId="5" fillId="8" borderId="33" xfId="0" applyFont="1" applyFill="1" applyBorder="1" applyAlignment="1">
      <alignment vertical="center"/>
    </xf>
    <xf numFmtId="49" fontId="10" fillId="8" borderId="45" xfId="0" applyNumberFormat="1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4" xfId="0" applyFill="1" applyBorder="1"/>
    <xf numFmtId="49" fontId="8" fillId="3" borderId="5" xfId="0" applyNumberFormat="1" applyFont="1" applyFill="1" applyBorder="1" applyAlignment="1">
      <alignment vertical="center" wrapText="1"/>
    </xf>
    <xf numFmtId="0" fontId="1" fillId="9" borderId="48" xfId="0" applyFont="1" applyFill="1" applyBorder="1" applyAlignment="1">
      <alignment horizontal="right"/>
    </xf>
    <xf numFmtId="0" fontId="1" fillId="2" borderId="7" xfId="0" applyFont="1" applyFill="1" applyBorder="1"/>
    <xf numFmtId="3" fontId="1" fillId="0" borderId="48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0" fontId="1" fillId="9" borderId="48" xfId="0" applyFont="1" applyFill="1" applyBorder="1" applyAlignment="1">
      <alignment horizontal="right" vertical="center" wrapText="1"/>
    </xf>
    <xf numFmtId="17" fontId="1" fillId="0" borderId="48" xfId="0" applyNumberFormat="1" applyFont="1" applyFill="1" applyBorder="1" applyAlignment="1">
      <alignment horizontal="right" vertical="center"/>
    </xf>
    <xf numFmtId="0" fontId="1" fillId="9" borderId="48" xfId="0" applyFont="1" applyFill="1" applyBorder="1" applyAlignment="1">
      <alignment horizontal="right" vertical="center"/>
    </xf>
    <xf numFmtId="3" fontId="1" fillId="0" borderId="48" xfId="0" applyNumberFormat="1" applyFont="1" applyFill="1" applyBorder="1" applyAlignment="1">
      <alignment horizontal="right" vertical="center"/>
    </xf>
    <xf numFmtId="3" fontId="1" fillId="0" borderId="48" xfId="0" applyNumberFormat="1" applyFont="1" applyBorder="1" applyAlignment="1">
      <alignment horizontal="right" vertical="center"/>
    </xf>
    <xf numFmtId="0" fontId="1" fillId="0" borderId="48" xfId="0" applyFont="1" applyBorder="1" applyAlignment="1">
      <alignment horizontal="right" vertical="center"/>
    </xf>
    <xf numFmtId="17" fontId="1" fillId="0" borderId="48" xfId="0" applyNumberFormat="1" applyFont="1" applyBorder="1" applyAlignment="1">
      <alignment horizontal="right" vertical="center"/>
    </xf>
    <xf numFmtId="17" fontId="1" fillId="9" borderId="48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0" borderId="48" xfId="0" applyFont="1" applyBorder="1" applyAlignment="1">
      <alignment horizontal="right" vertical="center" wrapText="1"/>
    </xf>
    <xf numFmtId="0" fontId="11" fillId="2" borderId="8" xfId="0" applyFont="1" applyFill="1" applyBorder="1" applyAlignment="1">
      <alignment wrapText="1"/>
    </xf>
    <xf numFmtId="14" fontId="11" fillId="2" borderId="9" xfId="0" applyNumberFormat="1" applyFont="1" applyFill="1" applyBorder="1" applyAlignment="1"/>
    <xf numFmtId="0" fontId="11" fillId="2" borderId="3" xfId="0" applyFont="1" applyFill="1" applyBorder="1" applyAlignment="1"/>
    <xf numFmtId="0" fontId="11" fillId="2" borderId="9" xfId="0" applyFont="1" applyFill="1" applyBorder="1" applyAlignment="1"/>
    <xf numFmtId="0" fontId="11" fillId="2" borderId="9" xfId="0" applyFont="1" applyFill="1" applyBorder="1" applyAlignment="1">
      <alignment horizontal="right" wrapText="1"/>
    </xf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1" fillId="2" borderId="11" xfId="0" applyFont="1" applyFill="1" applyBorder="1" applyAlignment="1"/>
    <xf numFmtId="0" fontId="11" fillId="2" borderId="12" xfId="0" applyFont="1" applyFill="1" applyBorder="1" applyAlignment="1">
      <alignment horizontal="left"/>
    </xf>
    <xf numFmtId="0" fontId="11" fillId="2" borderId="12" xfId="0" applyFont="1" applyFill="1" applyBorder="1" applyAlignment="1"/>
    <xf numFmtId="0" fontId="11" fillId="2" borderId="12" xfId="0" applyFont="1" applyFill="1" applyBorder="1" applyAlignment="1">
      <alignment horizontal="right"/>
    </xf>
    <xf numFmtId="49" fontId="8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right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1" fillId="2" borderId="12" xfId="0" applyNumberFormat="1" applyFont="1" applyFill="1" applyBorder="1" applyAlignment="1"/>
    <xf numFmtId="3" fontId="11" fillId="2" borderId="12" xfId="0" applyNumberFormat="1" applyFont="1" applyFill="1" applyBorder="1" applyAlignment="1">
      <alignment horizontal="right"/>
    </xf>
    <xf numFmtId="0" fontId="1" fillId="2" borderId="13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1" fillId="2" borderId="1" xfId="0" applyFont="1" applyFill="1" applyBorder="1"/>
    <xf numFmtId="0" fontId="1" fillId="2" borderId="49" xfId="0" applyFont="1" applyFill="1" applyBorder="1"/>
    <xf numFmtId="3" fontId="1" fillId="2" borderId="49" xfId="0" applyNumberFormat="1" applyFont="1" applyFill="1" applyBorder="1"/>
    <xf numFmtId="0" fontId="1" fillId="0" borderId="0" xfId="0" applyNumberFormat="1" applyFont="1"/>
    <xf numFmtId="0" fontId="1" fillId="0" borderId="0" xfId="0" applyFont="1"/>
    <xf numFmtId="49" fontId="13" fillId="5" borderId="18" xfId="0" applyNumberFormat="1" applyFont="1" applyFill="1" applyBorder="1" applyAlignment="1">
      <alignment vertical="center"/>
    </xf>
    <xf numFmtId="0" fontId="13" fillId="5" borderId="19" xfId="0" applyFont="1" applyFill="1" applyBorder="1" applyAlignment="1">
      <alignment vertical="center"/>
    </xf>
    <xf numFmtId="164" fontId="13" fillId="5" borderId="20" xfId="0" applyNumberFormat="1" applyFont="1" applyFill="1" applyBorder="1" applyAlignment="1">
      <alignment vertical="center"/>
    </xf>
    <xf numFmtId="49" fontId="13" fillId="3" borderId="21" xfId="0" applyNumberFormat="1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164" fontId="13" fillId="3" borderId="22" xfId="0" applyNumberFormat="1" applyFont="1" applyFill="1" applyBorder="1" applyAlignment="1">
      <alignment vertical="center"/>
    </xf>
    <xf numFmtId="49" fontId="13" fillId="5" borderId="21" xfId="0" applyNumberFormat="1" applyFont="1" applyFill="1" applyBorder="1" applyAlignment="1">
      <alignment vertical="center"/>
    </xf>
    <xf numFmtId="0" fontId="13" fillId="5" borderId="13" xfId="0" applyFont="1" applyFill="1" applyBorder="1" applyAlignment="1">
      <alignment vertical="center"/>
    </xf>
    <xf numFmtId="164" fontId="13" fillId="5" borderId="22" xfId="0" applyNumberFormat="1" applyFont="1" applyFill="1" applyBorder="1" applyAlignment="1">
      <alignment vertical="center"/>
    </xf>
    <xf numFmtId="49" fontId="13" fillId="5" borderId="23" xfId="0" applyNumberFormat="1" applyFont="1" applyFill="1" applyBorder="1" applyAlignment="1">
      <alignment vertical="center"/>
    </xf>
    <xf numFmtId="0" fontId="14" fillId="5" borderId="24" xfId="0" applyFont="1" applyFill="1" applyBorder="1" applyAlignment="1">
      <alignment vertical="center"/>
    </xf>
    <xf numFmtId="164" fontId="13" fillId="10" borderId="50" xfId="0" applyNumberFormat="1" applyFont="1" applyFill="1" applyBorder="1" applyAlignment="1">
      <alignment vertical="center"/>
    </xf>
    <xf numFmtId="49" fontId="1" fillId="2" borderId="51" xfId="0" applyNumberFormat="1" applyFont="1" applyFill="1" applyBorder="1" applyAlignment="1">
      <alignment horizontal="left"/>
    </xf>
    <xf numFmtId="49" fontId="1" fillId="2" borderId="52" xfId="0" applyNumberFormat="1" applyFont="1" applyFill="1" applyBorder="1" applyAlignment="1">
      <alignment horizontal="left"/>
    </xf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1019173</xdr:colOff>
      <xdr:row>0</xdr:row>
      <xdr:rowOff>161925</xdr:rowOff>
    </xdr:from>
    <xdr:to>
      <xdr:col>7</xdr:col>
      <xdr:colOff>22142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3" y="161925"/>
          <a:ext cx="7566483" cy="1158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topLeftCell="B1" zoomScale="106" zoomScaleNormal="106" workbookViewId="0">
      <selection activeCell="D11" sqref="D1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8.5703125" style="1" bestFit="1" customWidth="1"/>
    <col min="4" max="4" width="14.85546875" style="1" customWidth="1"/>
    <col min="5" max="5" width="22.28515625" style="1" bestFit="1" customWidth="1"/>
    <col min="6" max="6" width="18.7109375" style="1" customWidth="1"/>
    <col min="7" max="7" width="17.140625" style="14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11"/>
    </row>
    <row r="2" spans="1:255" ht="15" customHeight="1" x14ac:dyDescent="0.25">
      <c r="A2" s="2"/>
      <c r="B2" s="2"/>
      <c r="C2" s="2"/>
      <c r="D2" s="2"/>
      <c r="E2" s="2"/>
      <c r="F2" s="2"/>
      <c r="G2" s="11"/>
    </row>
    <row r="3" spans="1:255" ht="15" customHeight="1" x14ac:dyDescent="0.25">
      <c r="A3" s="2"/>
      <c r="B3" s="2"/>
      <c r="C3" s="2"/>
      <c r="D3" s="2"/>
      <c r="E3" s="2"/>
      <c r="F3" s="2"/>
      <c r="G3" s="11"/>
    </row>
    <row r="4" spans="1:255" ht="15" customHeight="1" x14ac:dyDescent="0.25">
      <c r="A4" s="2"/>
      <c r="B4" s="2"/>
      <c r="C4" s="2"/>
      <c r="D4" s="2"/>
      <c r="E4" s="2"/>
      <c r="F4" s="2"/>
      <c r="G4" s="11"/>
    </row>
    <row r="5" spans="1:255" ht="15" customHeight="1" x14ac:dyDescent="0.25">
      <c r="A5" s="2"/>
      <c r="B5" s="2"/>
      <c r="C5" s="2"/>
      <c r="D5" s="2"/>
      <c r="E5" s="2"/>
      <c r="F5" s="2"/>
      <c r="G5" s="11"/>
    </row>
    <row r="6" spans="1:255" ht="15" customHeight="1" x14ac:dyDescent="0.25">
      <c r="A6" s="2"/>
      <c r="B6" s="2"/>
      <c r="C6" s="2"/>
      <c r="D6" s="2"/>
      <c r="E6" s="2"/>
      <c r="F6" s="2"/>
      <c r="G6" s="11"/>
    </row>
    <row r="7" spans="1:255" ht="15" customHeight="1" x14ac:dyDescent="0.25">
      <c r="A7" s="2"/>
      <c r="B7" s="2"/>
      <c r="C7" s="2"/>
      <c r="D7" s="2"/>
      <c r="E7" s="2"/>
      <c r="F7" s="2"/>
      <c r="G7" s="11"/>
    </row>
    <row r="8" spans="1:255" ht="15" customHeight="1" x14ac:dyDescent="0.25">
      <c r="A8" s="2"/>
      <c r="B8" s="3"/>
      <c r="C8" s="4"/>
      <c r="D8" s="2"/>
      <c r="E8" s="4"/>
      <c r="F8" s="4"/>
      <c r="G8" s="12"/>
    </row>
    <row r="9" spans="1:255" s="68" customFormat="1" ht="12" customHeight="1" x14ac:dyDescent="0.25">
      <c r="A9" s="62"/>
      <c r="B9" s="63" t="s">
        <v>0</v>
      </c>
      <c r="C9" s="64" t="s">
        <v>95</v>
      </c>
      <c r="D9" s="65"/>
      <c r="E9" s="58" t="s">
        <v>132</v>
      </c>
      <c r="F9" s="59"/>
      <c r="G9" s="66">
        <v>10000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</row>
    <row r="10" spans="1:255" s="68" customFormat="1" ht="25.5" customHeight="1" x14ac:dyDescent="0.25">
      <c r="A10" s="62"/>
      <c r="B10" s="6" t="s">
        <v>1</v>
      </c>
      <c r="C10" s="69" t="s">
        <v>96</v>
      </c>
      <c r="D10" s="65"/>
      <c r="E10" s="60" t="s">
        <v>2</v>
      </c>
      <c r="F10" s="61"/>
      <c r="G10" s="70" t="s">
        <v>85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</row>
    <row r="11" spans="1:255" s="68" customFormat="1" ht="18" customHeight="1" x14ac:dyDescent="0.25">
      <c r="A11" s="62"/>
      <c r="B11" s="6" t="s">
        <v>3</v>
      </c>
      <c r="C11" s="71" t="s">
        <v>55</v>
      </c>
      <c r="D11" s="65"/>
      <c r="E11" s="60" t="s">
        <v>131</v>
      </c>
      <c r="F11" s="61"/>
      <c r="G11" s="72">
        <v>1450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</row>
    <row r="12" spans="1:255" s="68" customFormat="1" ht="11.25" customHeight="1" x14ac:dyDescent="0.25">
      <c r="A12" s="62"/>
      <c r="B12" s="6" t="s">
        <v>4</v>
      </c>
      <c r="C12" s="71" t="s">
        <v>62</v>
      </c>
      <c r="D12" s="65"/>
      <c r="E12" s="121" t="s">
        <v>5</v>
      </c>
      <c r="F12" s="122"/>
      <c r="G12" s="73">
        <f>G9*G11</f>
        <v>14500000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</row>
    <row r="13" spans="1:255" s="68" customFormat="1" ht="11.25" customHeight="1" x14ac:dyDescent="0.25">
      <c r="A13" s="62"/>
      <c r="B13" s="6" t="s">
        <v>6</v>
      </c>
      <c r="C13" s="71" t="s">
        <v>63</v>
      </c>
      <c r="D13" s="65"/>
      <c r="E13" s="60" t="s">
        <v>7</v>
      </c>
      <c r="F13" s="61"/>
      <c r="G13" s="74" t="s">
        <v>97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</row>
    <row r="14" spans="1:255" s="68" customFormat="1" ht="25.5" x14ac:dyDescent="0.25">
      <c r="A14" s="62"/>
      <c r="B14" s="6" t="s">
        <v>8</v>
      </c>
      <c r="C14" s="69" t="s">
        <v>130</v>
      </c>
      <c r="D14" s="65"/>
      <c r="E14" s="60" t="s">
        <v>9</v>
      </c>
      <c r="F14" s="61"/>
      <c r="G14" s="75" t="s">
        <v>98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</row>
    <row r="15" spans="1:255" s="68" customFormat="1" ht="25.5" customHeight="1" x14ac:dyDescent="0.25">
      <c r="A15" s="62"/>
      <c r="B15" s="6" t="s">
        <v>10</v>
      </c>
      <c r="C15" s="76">
        <v>44927</v>
      </c>
      <c r="D15" s="65"/>
      <c r="E15" s="77" t="s">
        <v>11</v>
      </c>
      <c r="F15" s="78"/>
      <c r="G15" s="79" t="s">
        <v>99</v>
      </c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</row>
    <row r="16" spans="1:255" ht="12" customHeight="1" x14ac:dyDescent="0.25">
      <c r="A16" s="2"/>
      <c r="B16" s="80"/>
      <c r="C16" s="81"/>
      <c r="D16" s="82"/>
      <c r="E16" s="83"/>
      <c r="F16" s="83"/>
      <c r="G16" s="84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7"/>
      <c r="B17" s="85" t="s">
        <v>12</v>
      </c>
      <c r="C17" s="86"/>
      <c r="D17" s="86"/>
      <c r="E17" s="86"/>
      <c r="F17" s="86"/>
      <c r="G17" s="86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87"/>
      <c r="C18" s="88"/>
      <c r="D18" s="88"/>
      <c r="E18" s="88"/>
      <c r="F18" s="89"/>
      <c r="G18" s="90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6" t="s">
        <v>13</v>
      </c>
      <c r="C19" s="17"/>
      <c r="D19" s="18"/>
      <c r="E19" s="18"/>
      <c r="F19" s="19"/>
      <c r="G19" s="20"/>
    </row>
    <row r="20" spans="1:255" ht="24" customHeight="1" x14ac:dyDescent="0.25">
      <c r="A20" s="5"/>
      <c r="B20" s="21" t="s">
        <v>14</v>
      </c>
      <c r="C20" s="91" t="s">
        <v>15</v>
      </c>
      <c r="D20" s="91" t="s">
        <v>16</v>
      </c>
      <c r="E20" s="21" t="s">
        <v>17</v>
      </c>
      <c r="F20" s="91" t="s">
        <v>18</v>
      </c>
      <c r="G20" s="21" t="s">
        <v>19</v>
      </c>
    </row>
    <row r="21" spans="1:255" s="68" customFormat="1" ht="12" customHeight="1" x14ac:dyDescent="0.25">
      <c r="A21" s="62"/>
      <c r="B21" s="92" t="s">
        <v>100</v>
      </c>
      <c r="C21" s="93" t="s">
        <v>20</v>
      </c>
      <c r="D21" s="93">
        <v>1</v>
      </c>
      <c r="E21" s="93" t="s">
        <v>69</v>
      </c>
      <c r="F21" s="94">
        <v>30000</v>
      </c>
      <c r="G21" s="95">
        <f t="shared" ref="G21:G27" si="0">+F21*D21</f>
        <v>30000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</row>
    <row r="22" spans="1:255" s="68" customFormat="1" ht="12" customHeight="1" x14ac:dyDescent="0.25">
      <c r="A22" s="62"/>
      <c r="B22" s="92" t="s">
        <v>101</v>
      </c>
      <c r="C22" s="93" t="s">
        <v>20</v>
      </c>
      <c r="D22" s="93">
        <v>7</v>
      </c>
      <c r="E22" s="93" t="s">
        <v>69</v>
      </c>
      <c r="F22" s="94">
        <v>30000</v>
      </c>
      <c r="G22" s="95">
        <f t="shared" si="0"/>
        <v>210000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</row>
    <row r="23" spans="1:255" s="68" customFormat="1" ht="12" customHeight="1" x14ac:dyDescent="0.25">
      <c r="A23" s="62"/>
      <c r="B23" s="92" t="s">
        <v>102</v>
      </c>
      <c r="C23" s="93" t="s">
        <v>20</v>
      </c>
      <c r="D23" s="93">
        <v>2</v>
      </c>
      <c r="E23" s="93" t="s">
        <v>103</v>
      </c>
      <c r="F23" s="94">
        <v>30000</v>
      </c>
      <c r="G23" s="95">
        <f t="shared" si="0"/>
        <v>60000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</row>
    <row r="24" spans="1:255" s="68" customFormat="1" ht="12" customHeight="1" x14ac:dyDescent="0.25">
      <c r="A24" s="62"/>
      <c r="B24" s="92" t="s">
        <v>78</v>
      </c>
      <c r="C24" s="93" t="s">
        <v>20</v>
      </c>
      <c r="D24" s="93">
        <v>8</v>
      </c>
      <c r="E24" s="93" t="s">
        <v>104</v>
      </c>
      <c r="F24" s="94">
        <v>30000</v>
      </c>
      <c r="G24" s="95">
        <f t="shared" si="0"/>
        <v>240000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</row>
    <row r="25" spans="1:255" s="68" customFormat="1" ht="12" customHeight="1" x14ac:dyDescent="0.25">
      <c r="A25" s="62"/>
      <c r="B25" s="92" t="s">
        <v>56</v>
      </c>
      <c r="C25" s="93" t="s">
        <v>20</v>
      </c>
      <c r="D25" s="93">
        <v>6</v>
      </c>
      <c r="E25" s="93" t="s">
        <v>105</v>
      </c>
      <c r="F25" s="94">
        <v>30000</v>
      </c>
      <c r="G25" s="95">
        <f t="shared" si="0"/>
        <v>180000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</row>
    <row r="26" spans="1:255" s="68" customFormat="1" ht="12" customHeight="1" x14ac:dyDescent="0.25">
      <c r="A26" s="62"/>
      <c r="B26" s="92" t="s">
        <v>102</v>
      </c>
      <c r="C26" s="93" t="s">
        <v>20</v>
      </c>
      <c r="D26" s="93">
        <v>6</v>
      </c>
      <c r="E26" s="93" t="s">
        <v>79</v>
      </c>
      <c r="F26" s="94">
        <v>30000</v>
      </c>
      <c r="G26" s="95">
        <f t="shared" si="0"/>
        <v>180000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</row>
    <row r="27" spans="1:255" s="68" customFormat="1" ht="12" customHeight="1" x14ac:dyDescent="0.25">
      <c r="A27" s="62"/>
      <c r="B27" s="92" t="s">
        <v>106</v>
      </c>
      <c r="C27" s="93" t="s">
        <v>20</v>
      </c>
      <c r="D27" s="93">
        <v>40</v>
      </c>
      <c r="E27" s="93" t="s">
        <v>107</v>
      </c>
      <c r="F27" s="94">
        <v>30000</v>
      </c>
      <c r="G27" s="95">
        <f t="shared" si="0"/>
        <v>1200000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</row>
    <row r="28" spans="1:255" ht="12.75" customHeight="1" x14ac:dyDescent="0.25">
      <c r="A28" s="5"/>
      <c r="B28" s="96" t="s">
        <v>21</v>
      </c>
      <c r="C28" s="97"/>
      <c r="D28" s="97"/>
      <c r="E28" s="97"/>
      <c r="F28" s="98"/>
      <c r="G28" s="99">
        <f>SUM(G21:G27)</f>
        <v>2100000</v>
      </c>
    </row>
    <row r="29" spans="1:255" s="1" customFormat="1" ht="12" customHeight="1" x14ac:dyDescent="0.25">
      <c r="A29" s="2"/>
      <c r="B29" s="87"/>
      <c r="C29" s="89"/>
      <c r="D29" s="89"/>
      <c r="E29" s="89"/>
      <c r="F29" s="100"/>
      <c r="G29" s="101"/>
    </row>
    <row r="30" spans="1:255" ht="12" customHeight="1" x14ac:dyDescent="0.25">
      <c r="A30" s="5"/>
      <c r="B30" s="16" t="s">
        <v>22</v>
      </c>
      <c r="C30" s="17"/>
      <c r="D30" s="18"/>
      <c r="E30" s="18"/>
      <c r="F30" s="19"/>
      <c r="G30" s="20"/>
    </row>
    <row r="31" spans="1:255" ht="24" customHeight="1" x14ac:dyDescent="0.25">
      <c r="A31" s="5"/>
      <c r="B31" s="21" t="s">
        <v>14</v>
      </c>
      <c r="C31" s="91" t="s">
        <v>15</v>
      </c>
      <c r="D31" s="91" t="s">
        <v>16</v>
      </c>
      <c r="E31" s="21" t="s">
        <v>64</v>
      </c>
      <c r="F31" s="91" t="s">
        <v>18</v>
      </c>
      <c r="G31" s="21" t="s">
        <v>19</v>
      </c>
    </row>
    <row r="32" spans="1:255" s="68" customFormat="1" ht="12" customHeight="1" x14ac:dyDescent="0.25">
      <c r="A32" s="62"/>
      <c r="B32" s="92" t="s">
        <v>108</v>
      </c>
      <c r="C32" s="93" t="s">
        <v>83</v>
      </c>
      <c r="D32" s="93" t="s">
        <v>68</v>
      </c>
      <c r="E32" s="93" t="s">
        <v>87</v>
      </c>
      <c r="F32" s="102">
        <v>30000</v>
      </c>
      <c r="G32" s="95">
        <f>D32*F32</f>
        <v>90000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  <c r="IU32" s="67"/>
    </row>
    <row r="33" spans="1:255" ht="12.75" customHeight="1" x14ac:dyDescent="0.25">
      <c r="A33" s="5"/>
      <c r="B33" s="96" t="s">
        <v>23</v>
      </c>
      <c r="C33" s="97"/>
      <c r="D33" s="97"/>
      <c r="E33" s="97"/>
      <c r="F33" s="98"/>
      <c r="G33" s="99">
        <f>+G32</f>
        <v>90000</v>
      </c>
    </row>
    <row r="34" spans="1:255" s="1" customFormat="1" ht="12" customHeight="1" x14ac:dyDescent="0.25">
      <c r="A34" s="2"/>
      <c r="B34" s="87"/>
      <c r="C34" s="89"/>
      <c r="D34" s="89"/>
      <c r="E34" s="89"/>
      <c r="F34" s="100"/>
      <c r="G34" s="101"/>
    </row>
    <row r="35" spans="1:255" ht="12" customHeight="1" x14ac:dyDescent="0.25">
      <c r="A35" s="5"/>
      <c r="B35" s="16" t="s">
        <v>24</v>
      </c>
      <c r="C35" s="17"/>
      <c r="D35" s="18"/>
      <c r="E35" s="18"/>
      <c r="F35" s="19"/>
      <c r="G35" s="20"/>
    </row>
    <row r="36" spans="1:255" ht="24" customHeight="1" x14ac:dyDescent="0.25">
      <c r="A36" s="5"/>
      <c r="B36" s="21" t="s">
        <v>14</v>
      </c>
      <c r="C36" s="91" t="s">
        <v>15</v>
      </c>
      <c r="D36" s="91" t="s">
        <v>16</v>
      </c>
      <c r="E36" s="21" t="s">
        <v>17</v>
      </c>
      <c r="F36" s="91" t="s">
        <v>18</v>
      </c>
      <c r="G36" s="21" t="s">
        <v>19</v>
      </c>
    </row>
    <row r="37" spans="1:255" s="68" customFormat="1" ht="12" customHeight="1" x14ac:dyDescent="0.25">
      <c r="A37" s="62"/>
      <c r="B37" s="92" t="s">
        <v>57</v>
      </c>
      <c r="C37" s="93" t="s">
        <v>25</v>
      </c>
      <c r="D37" s="93">
        <v>0.5</v>
      </c>
      <c r="E37" s="93" t="s">
        <v>72</v>
      </c>
      <c r="F37" s="94">
        <v>180000</v>
      </c>
      <c r="G37" s="95">
        <f t="shared" ref="G37:G42" si="1">+F37*D37</f>
        <v>90000</v>
      </c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67"/>
      <c r="IS37" s="67"/>
      <c r="IT37" s="67"/>
      <c r="IU37" s="67"/>
    </row>
    <row r="38" spans="1:255" s="68" customFormat="1" ht="12" customHeight="1" x14ac:dyDescent="0.25">
      <c r="A38" s="62"/>
      <c r="B38" s="92" t="s">
        <v>109</v>
      </c>
      <c r="C38" s="93" t="s">
        <v>25</v>
      </c>
      <c r="D38" s="93">
        <v>0.5</v>
      </c>
      <c r="E38" s="93" t="s">
        <v>72</v>
      </c>
      <c r="F38" s="94">
        <v>150000</v>
      </c>
      <c r="G38" s="95">
        <f t="shared" si="1"/>
        <v>75000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67"/>
      <c r="IS38" s="67"/>
      <c r="IT38" s="67"/>
      <c r="IU38" s="67"/>
    </row>
    <row r="39" spans="1:255" s="68" customFormat="1" ht="12" customHeight="1" x14ac:dyDescent="0.25">
      <c r="A39" s="62"/>
      <c r="B39" s="92" t="s">
        <v>110</v>
      </c>
      <c r="C39" s="93" t="s">
        <v>25</v>
      </c>
      <c r="D39" s="93">
        <v>3</v>
      </c>
      <c r="E39" s="93" t="s">
        <v>71</v>
      </c>
      <c r="F39" s="94">
        <v>50000</v>
      </c>
      <c r="G39" s="95">
        <f t="shared" si="1"/>
        <v>150000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67"/>
      <c r="IS39" s="67"/>
      <c r="IT39" s="67"/>
      <c r="IU39" s="67"/>
    </row>
    <row r="40" spans="1:255" s="68" customFormat="1" ht="12" customHeight="1" x14ac:dyDescent="0.25">
      <c r="A40" s="62"/>
      <c r="B40" s="92" t="s">
        <v>86</v>
      </c>
      <c r="C40" s="93" t="s">
        <v>25</v>
      </c>
      <c r="D40" s="93">
        <v>1.5</v>
      </c>
      <c r="E40" s="93" t="s">
        <v>104</v>
      </c>
      <c r="F40" s="94">
        <v>150000</v>
      </c>
      <c r="G40" s="95">
        <f t="shared" si="1"/>
        <v>225000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  <c r="IL40" s="67"/>
      <c r="IM40" s="67"/>
      <c r="IN40" s="67"/>
      <c r="IO40" s="67"/>
      <c r="IP40" s="67"/>
      <c r="IQ40" s="67"/>
      <c r="IR40" s="67"/>
      <c r="IS40" s="67"/>
      <c r="IT40" s="67"/>
      <c r="IU40" s="67"/>
    </row>
    <row r="41" spans="1:255" s="68" customFormat="1" ht="12" customHeight="1" x14ac:dyDescent="0.25">
      <c r="A41" s="62"/>
      <c r="B41" s="92" t="s">
        <v>111</v>
      </c>
      <c r="C41" s="93" t="s">
        <v>25</v>
      </c>
      <c r="D41" s="93">
        <v>0.6</v>
      </c>
      <c r="E41" s="93" t="s">
        <v>71</v>
      </c>
      <c r="F41" s="94">
        <v>150000</v>
      </c>
      <c r="G41" s="95">
        <f t="shared" si="1"/>
        <v>90000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  <c r="IL41" s="67"/>
      <c r="IM41" s="67"/>
      <c r="IN41" s="67"/>
      <c r="IO41" s="67"/>
      <c r="IP41" s="67"/>
      <c r="IQ41" s="67"/>
      <c r="IR41" s="67"/>
      <c r="IS41" s="67"/>
      <c r="IT41" s="67"/>
      <c r="IU41" s="67"/>
    </row>
    <row r="42" spans="1:255" s="68" customFormat="1" ht="12" customHeight="1" x14ac:dyDescent="0.25">
      <c r="A42" s="62"/>
      <c r="B42" s="92" t="s">
        <v>112</v>
      </c>
      <c r="C42" s="93" t="s">
        <v>25</v>
      </c>
      <c r="D42" s="93">
        <v>3</v>
      </c>
      <c r="E42" s="93" t="s">
        <v>107</v>
      </c>
      <c r="F42" s="94">
        <v>45000</v>
      </c>
      <c r="G42" s="95">
        <f t="shared" si="1"/>
        <v>135000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67"/>
      <c r="IS42" s="67"/>
      <c r="IT42" s="67"/>
      <c r="IU42" s="67"/>
    </row>
    <row r="43" spans="1:255" ht="12.75" customHeight="1" x14ac:dyDescent="0.25">
      <c r="A43" s="5"/>
      <c r="B43" s="96" t="s">
        <v>113</v>
      </c>
      <c r="C43" s="97"/>
      <c r="D43" s="97"/>
      <c r="E43" s="97"/>
      <c r="F43" s="98"/>
      <c r="G43" s="99">
        <f>SUM(G37:G42)</f>
        <v>765000</v>
      </c>
    </row>
    <row r="44" spans="1:255" s="1" customFormat="1" ht="12" customHeight="1" x14ac:dyDescent="0.25">
      <c r="A44" s="2"/>
      <c r="B44" s="87"/>
      <c r="C44" s="89"/>
      <c r="D44" s="89"/>
      <c r="E44" s="89"/>
      <c r="F44" s="100"/>
      <c r="G44" s="101"/>
    </row>
    <row r="45" spans="1:255" ht="12" customHeight="1" x14ac:dyDescent="0.25">
      <c r="A45" s="5"/>
      <c r="B45" s="16" t="s">
        <v>26</v>
      </c>
      <c r="C45" s="17"/>
      <c r="D45" s="18"/>
      <c r="E45" s="18"/>
      <c r="F45" s="19"/>
      <c r="G45" s="20"/>
    </row>
    <row r="46" spans="1:255" ht="24" customHeight="1" x14ac:dyDescent="0.25">
      <c r="A46" s="5"/>
      <c r="B46" s="21" t="s">
        <v>27</v>
      </c>
      <c r="C46" s="91" t="s">
        <v>28</v>
      </c>
      <c r="D46" s="91" t="s">
        <v>29</v>
      </c>
      <c r="E46" s="21" t="s">
        <v>17</v>
      </c>
      <c r="F46" s="91" t="s">
        <v>18</v>
      </c>
      <c r="G46" s="21" t="s">
        <v>19</v>
      </c>
    </row>
    <row r="47" spans="1:255" s="68" customFormat="1" ht="12" customHeight="1" x14ac:dyDescent="0.25">
      <c r="A47" s="62"/>
      <c r="B47" s="103" t="s">
        <v>114</v>
      </c>
      <c r="C47" s="93"/>
      <c r="D47" s="93"/>
      <c r="E47" s="93"/>
      <c r="F47" s="94"/>
      <c r="G47" s="95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67"/>
      <c r="IS47" s="67"/>
      <c r="IT47" s="67"/>
      <c r="IU47" s="67"/>
    </row>
    <row r="48" spans="1:255" s="68" customFormat="1" ht="12" customHeight="1" x14ac:dyDescent="0.25">
      <c r="A48" s="62"/>
      <c r="B48" s="92" t="s">
        <v>115</v>
      </c>
      <c r="C48" s="93" t="s">
        <v>127</v>
      </c>
      <c r="D48" s="93">
        <v>3500</v>
      </c>
      <c r="E48" s="93" t="s">
        <v>69</v>
      </c>
      <c r="F48" s="94">
        <v>576</v>
      </c>
      <c r="G48" s="95">
        <f>D48*F48</f>
        <v>2016000</v>
      </c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67"/>
      <c r="IS48" s="67"/>
      <c r="IT48" s="67"/>
      <c r="IU48" s="67"/>
    </row>
    <row r="49" spans="1:255" s="68" customFormat="1" ht="12" customHeight="1" x14ac:dyDescent="0.25">
      <c r="A49" s="62"/>
      <c r="B49" s="103" t="s">
        <v>84</v>
      </c>
      <c r="C49" s="93"/>
      <c r="D49" s="93"/>
      <c r="E49" s="93"/>
      <c r="F49" s="94"/>
      <c r="G49" s="95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/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  <c r="GH49" s="67"/>
      <c r="GI49" s="67"/>
      <c r="GJ49" s="67"/>
      <c r="GK49" s="67"/>
      <c r="GL49" s="67"/>
      <c r="GM49" s="67"/>
      <c r="GN49" s="67"/>
      <c r="GO49" s="67"/>
      <c r="GP49" s="67"/>
      <c r="GQ49" s="67"/>
      <c r="GR49" s="67"/>
      <c r="GS49" s="67"/>
      <c r="GT49" s="67"/>
      <c r="GU49" s="67"/>
      <c r="GV49" s="67"/>
      <c r="GW49" s="67"/>
      <c r="GX49" s="67"/>
      <c r="GY49" s="67"/>
      <c r="GZ49" s="67"/>
      <c r="HA49" s="67"/>
      <c r="HB49" s="67"/>
      <c r="HC49" s="67"/>
      <c r="HD49" s="67"/>
      <c r="HE49" s="67"/>
      <c r="HF49" s="67"/>
      <c r="HG49" s="67"/>
      <c r="HH49" s="67"/>
      <c r="HI49" s="67"/>
      <c r="HJ49" s="67"/>
      <c r="HK49" s="67"/>
      <c r="HL49" s="67"/>
      <c r="HM49" s="67"/>
      <c r="HN49" s="67"/>
      <c r="HO49" s="67"/>
      <c r="HP49" s="67"/>
      <c r="HQ49" s="67"/>
      <c r="HR49" s="67"/>
      <c r="HS49" s="67"/>
      <c r="HT49" s="67"/>
      <c r="HU49" s="67"/>
      <c r="HV49" s="67"/>
      <c r="HW49" s="67"/>
      <c r="HX49" s="67"/>
      <c r="HY49" s="67"/>
      <c r="HZ49" s="67"/>
      <c r="IA49" s="67"/>
      <c r="IB49" s="67"/>
      <c r="IC49" s="67"/>
      <c r="ID49" s="67"/>
      <c r="IE49" s="67"/>
      <c r="IF49" s="67"/>
      <c r="IG49" s="67"/>
      <c r="IH49" s="67"/>
      <c r="II49" s="67"/>
      <c r="IJ49" s="67"/>
      <c r="IK49" s="67"/>
      <c r="IL49" s="67"/>
      <c r="IM49" s="67"/>
      <c r="IN49" s="67"/>
      <c r="IO49" s="67"/>
      <c r="IP49" s="67"/>
      <c r="IQ49" s="67"/>
      <c r="IR49" s="67"/>
      <c r="IS49" s="67"/>
      <c r="IT49" s="67"/>
      <c r="IU49" s="67"/>
    </row>
    <row r="50" spans="1:255" s="68" customFormat="1" ht="12" customHeight="1" x14ac:dyDescent="0.25">
      <c r="A50" s="62"/>
      <c r="B50" s="92" t="s">
        <v>89</v>
      </c>
      <c r="C50" s="93" t="s">
        <v>59</v>
      </c>
      <c r="D50" s="93">
        <v>400</v>
      </c>
      <c r="E50" s="93" t="s">
        <v>69</v>
      </c>
      <c r="F50" s="94">
        <v>1920</v>
      </c>
      <c r="G50" s="95">
        <f>+F50*D50</f>
        <v>768000</v>
      </c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/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M50" s="67"/>
      <c r="GN50" s="67"/>
      <c r="GO50" s="67"/>
      <c r="GP50" s="67"/>
      <c r="GQ50" s="67"/>
      <c r="GR50" s="67"/>
      <c r="GS50" s="67"/>
      <c r="GT50" s="67"/>
      <c r="GU50" s="67"/>
      <c r="GV50" s="67"/>
      <c r="GW50" s="67"/>
      <c r="GX50" s="67"/>
      <c r="GY50" s="67"/>
      <c r="GZ50" s="67"/>
      <c r="HA50" s="67"/>
      <c r="HB50" s="67"/>
      <c r="HC50" s="67"/>
      <c r="HD50" s="67"/>
      <c r="HE50" s="67"/>
      <c r="HF50" s="67"/>
      <c r="HG50" s="67"/>
      <c r="HH50" s="67"/>
      <c r="HI50" s="67"/>
      <c r="HJ50" s="67"/>
      <c r="HK50" s="67"/>
      <c r="HL50" s="67"/>
      <c r="HM50" s="67"/>
      <c r="HN50" s="67"/>
      <c r="HO50" s="67"/>
      <c r="HP50" s="67"/>
      <c r="HQ50" s="67"/>
      <c r="HR50" s="67"/>
      <c r="HS50" s="67"/>
      <c r="HT50" s="67"/>
      <c r="HU50" s="67"/>
      <c r="HV50" s="67"/>
      <c r="HW50" s="67"/>
      <c r="HX50" s="67"/>
      <c r="HY50" s="67"/>
      <c r="HZ50" s="67"/>
      <c r="IA50" s="67"/>
      <c r="IB50" s="67"/>
      <c r="IC50" s="67"/>
      <c r="ID50" s="67"/>
      <c r="IE50" s="67"/>
      <c r="IF50" s="67"/>
      <c r="IG50" s="67"/>
      <c r="IH50" s="67"/>
      <c r="II50" s="67"/>
      <c r="IJ50" s="67"/>
      <c r="IK50" s="67"/>
      <c r="IL50" s="67"/>
      <c r="IM50" s="67"/>
      <c r="IN50" s="67"/>
      <c r="IO50" s="67"/>
      <c r="IP50" s="67"/>
      <c r="IQ50" s="67"/>
      <c r="IR50" s="67"/>
      <c r="IS50" s="67"/>
      <c r="IT50" s="67"/>
      <c r="IU50" s="67"/>
    </row>
    <row r="51" spans="1:255" s="68" customFormat="1" ht="12" customHeight="1" x14ac:dyDescent="0.25">
      <c r="A51" s="62"/>
      <c r="B51" s="92" t="s">
        <v>116</v>
      </c>
      <c r="C51" s="93" t="s">
        <v>59</v>
      </c>
      <c r="D51" s="93">
        <v>300</v>
      </c>
      <c r="E51" s="93" t="s">
        <v>117</v>
      </c>
      <c r="F51" s="94">
        <v>1280</v>
      </c>
      <c r="G51" s="95">
        <f>+F51*D51</f>
        <v>384000</v>
      </c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67"/>
      <c r="EO51" s="67"/>
      <c r="EP51" s="67"/>
      <c r="EQ51" s="67"/>
      <c r="ER51" s="67"/>
      <c r="ES51" s="67"/>
      <c r="ET51" s="67"/>
      <c r="EU51" s="67"/>
      <c r="EV51" s="67"/>
      <c r="EW51" s="67"/>
      <c r="EX51" s="67"/>
      <c r="EY51" s="67"/>
      <c r="EZ51" s="67"/>
      <c r="FA51" s="67"/>
      <c r="FB51" s="67"/>
      <c r="FC51" s="67"/>
      <c r="FD51" s="67"/>
      <c r="FE51" s="67"/>
      <c r="FF51" s="67"/>
      <c r="FG51" s="67"/>
      <c r="FH51" s="67"/>
      <c r="FI51" s="67"/>
      <c r="FJ51" s="67"/>
      <c r="FK51" s="67"/>
      <c r="FL51" s="67"/>
      <c r="FM51" s="67"/>
      <c r="FN51" s="67"/>
      <c r="FO51" s="67"/>
      <c r="FP51" s="67"/>
      <c r="FQ51" s="67"/>
      <c r="FR51" s="67"/>
      <c r="FS51" s="67"/>
      <c r="FT51" s="67"/>
      <c r="FU51" s="67"/>
      <c r="FV51" s="67"/>
      <c r="FW51" s="67"/>
      <c r="FX51" s="67"/>
      <c r="FY51" s="67"/>
      <c r="FZ51" s="67"/>
      <c r="GA51" s="67"/>
      <c r="GB51" s="67"/>
      <c r="GC51" s="67"/>
      <c r="GD51" s="67"/>
      <c r="GE51" s="67"/>
      <c r="GF51" s="67"/>
      <c r="GG51" s="67"/>
      <c r="GH51" s="67"/>
      <c r="GI51" s="67"/>
      <c r="GJ51" s="67"/>
      <c r="GK51" s="67"/>
      <c r="GL51" s="67"/>
      <c r="GM51" s="67"/>
      <c r="GN51" s="67"/>
      <c r="GO51" s="67"/>
      <c r="GP51" s="67"/>
      <c r="GQ51" s="67"/>
      <c r="GR51" s="67"/>
      <c r="GS51" s="67"/>
      <c r="GT51" s="67"/>
      <c r="GU51" s="67"/>
      <c r="GV51" s="67"/>
      <c r="GW51" s="67"/>
      <c r="GX51" s="67"/>
      <c r="GY51" s="67"/>
      <c r="GZ51" s="67"/>
      <c r="HA51" s="67"/>
      <c r="HB51" s="67"/>
      <c r="HC51" s="67"/>
      <c r="HD51" s="67"/>
      <c r="HE51" s="67"/>
      <c r="HF51" s="67"/>
      <c r="HG51" s="67"/>
      <c r="HH51" s="67"/>
      <c r="HI51" s="67"/>
      <c r="HJ51" s="67"/>
      <c r="HK51" s="67"/>
      <c r="HL51" s="67"/>
      <c r="HM51" s="67"/>
      <c r="HN51" s="67"/>
      <c r="HO51" s="67"/>
      <c r="HP51" s="67"/>
      <c r="HQ51" s="67"/>
      <c r="HR51" s="67"/>
      <c r="HS51" s="67"/>
      <c r="HT51" s="67"/>
      <c r="HU51" s="67"/>
      <c r="HV51" s="67"/>
      <c r="HW51" s="67"/>
      <c r="HX51" s="67"/>
      <c r="HY51" s="67"/>
      <c r="HZ51" s="67"/>
      <c r="IA51" s="67"/>
      <c r="IB51" s="67"/>
      <c r="IC51" s="67"/>
      <c r="ID51" s="67"/>
      <c r="IE51" s="67"/>
      <c r="IF51" s="67"/>
      <c r="IG51" s="67"/>
      <c r="IH51" s="67"/>
      <c r="II51" s="67"/>
      <c r="IJ51" s="67"/>
      <c r="IK51" s="67"/>
      <c r="IL51" s="67"/>
      <c r="IM51" s="67"/>
      <c r="IN51" s="67"/>
      <c r="IO51" s="67"/>
      <c r="IP51" s="67"/>
      <c r="IQ51" s="67"/>
      <c r="IR51" s="67"/>
      <c r="IS51" s="67"/>
      <c r="IT51" s="67"/>
      <c r="IU51" s="67"/>
    </row>
    <row r="52" spans="1:255" s="68" customFormat="1" ht="12" customHeight="1" x14ac:dyDescent="0.25">
      <c r="A52" s="62"/>
      <c r="B52" s="92" t="s">
        <v>60</v>
      </c>
      <c r="C52" s="93" t="s">
        <v>59</v>
      </c>
      <c r="D52" s="93">
        <v>300</v>
      </c>
      <c r="E52" s="93" t="s">
        <v>117</v>
      </c>
      <c r="F52" s="94">
        <v>1940</v>
      </c>
      <c r="G52" s="95">
        <f>+F52*D52</f>
        <v>582000</v>
      </c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67"/>
      <c r="EO52" s="67"/>
      <c r="EP52" s="67"/>
      <c r="EQ52" s="67"/>
      <c r="ER52" s="67"/>
      <c r="ES52" s="67"/>
      <c r="ET52" s="67"/>
      <c r="EU52" s="67"/>
      <c r="EV52" s="67"/>
      <c r="EW52" s="67"/>
      <c r="EX52" s="67"/>
      <c r="EY52" s="67"/>
      <c r="EZ52" s="67"/>
      <c r="FA52" s="67"/>
      <c r="FB52" s="67"/>
      <c r="FC52" s="67"/>
      <c r="FD52" s="67"/>
      <c r="FE52" s="67"/>
      <c r="FF52" s="67"/>
      <c r="FG52" s="67"/>
      <c r="FH52" s="67"/>
      <c r="FI52" s="67"/>
      <c r="FJ52" s="67"/>
      <c r="FK52" s="67"/>
      <c r="FL52" s="67"/>
      <c r="FM52" s="67"/>
      <c r="FN52" s="67"/>
      <c r="FO52" s="67"/>
      <c r="FP52" s="67"/>
      <c r="FQ52" s="67"/>
      <c r="FR52" s="67"/>
      <c r="FS52" s="67"/>
      <c r="FT52" s="67"/>
      <c r="FU52" s="67"/>
      <c r="FV52" s="67"/>
      <c r="FW52" s="67"/>
      <c r="FX52" s="67"/>
      <c r="FY52" s="67"/>
      <c r="FZ52" s="67"/>
      <c r="GA52" s="67"/>
      <c r="GB52" s="67"/>
      <c r="GC52" s="67"/>
      <c r="GD52" s="67"/>
      <c r="GE52" s="67"/>
      <c r="GF52" s="67"/>
      <c r="GG52" s="67"/>
      <c r="GH52" s="67"/>
      <c r="GI52" s="67"/>
      <c r="GJ52" s="67"/>
      <c r="GK52" s="67"/>
      <c r="GL52" s="67"/>
      <c r="GM52" s="67"/>
      <c r="GN52" s="67"/>
      <c r="GO52" s="67"/>
      <c r="GP52" s="67"/>
      <c r="GQ52" s="67"/>
      <c r="GR52" s="67"/>
      <c r="GS52" s="67"/>
      <c r="GT52" s="67"/>
      <c r="GU52" s="67"/>
      <c r="GV52" s="67"/>
      <c r="GW52" s="67"/>
      <c r="GX52" s="67"/>
      <c r="GY52" s="67"/>
      <c r="GZ52" s="67"/>
      <c r="HA52" s="67"/>
      <c r="HB52" s="67"/>
      <c r="HC52" s="67"/>
      <c r="HD52" s="67"/>
      <c r="HE52" s="67"/>
      <c r="HF52" s="67"/>
      <c r="HG52" s="67"/>
      <c r="HH52" s="67"/>
      <c r="HI52" s="67"/>
      <c r="HJ52" s="67"/>
      <c r="HK52" s="67"/>
      <c r="HL52" s="67"/>
      <c r="HM52" s="67"/>
      <c r="HN52" s="67"/>
      <c r="HO52" s="67"/>
      <c r="HP52" s="67"/>
      <c r="HQ52" s="67"/>
      <c r="HR52" s="67"/>
      <c r="HS52" s="67"/>
      <c r="HT52" s="67"/>
      <c r="HU52" s="67"/>
      <c r="HV52" s="67"/>
      <c r="HW52" s="67"/>
      <c r="HX52" s="67"/>
      <c r="HY52" s="67"/>
      <c r="HZ52" s="67"/>
      <c r="IA52" s="67"/>
      <c r="IB52" s="67"/>
      <c r="IC52" s="67"/>
      <c r="ID52" s="67"/>
      <c r="IE52" s="67"/>
      <c r="IF52" s="67"/>
      <c r="IG52" s="67"/>
      <c r="IH52" s="67"/>
      <c r="II52" s="67"/>
      <c r="IJ52" s="67"/>
      <c r="IK52" s="67"/>
      <c r="IL52" s="67"/>
      <c r="IM52" s="67"/>
      <c r="IN52" s="67"/>
      <c r="IO52" s="67"/>
      <c r="IP52" s="67"/>
      <c r="IQ52" s="67"/>
      <c r="IR52" s="67"/>
      <c r="IS52" s="67"/>
      <c r="IT52" s="67"/>
      <c r="IU52" s="67"/>
    </row>
    <row r="53" spans="1:255" s="68" customFormat="1" ht="12" customHeight="1" x14ac:dyDescent="0.25">
      <c r="A53" s="62"/>
      <c r="B53" s="103" t="s">
        <v>80</v>
      </c>
      <c r="C53" s="93"/>
      <c r="D53" s="93"/>
      <c r="E53" s="93"/>
      <c r="F53" s="94"/>
      <c r="G53" s="95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7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/>
      <c r="IK53" s="67"/>
      <c r="IL53" s="67"/>
      <c r="IM53" s="67"/>
      <c r="IN53" s="67"/>
      <c r="IO53" s="67"/>
      <c r="IP53" s="67"/>
      <c r="IQ53" s="67"/>
      <c r="IR53" s="67"/>
      <c r="IS53" s="67"/>
      <c r="IT53" s="67"/>
      <c r="IU53" s="67"/>
    </row>
    <row r="54" spans="1:255" s="68" customFormat="1" ht="12" customHeight="1" x14ac:dyDescent="0.25">
      <c r="A54" s="62"/>
      <c r="B54" s="92" t="s">
        <v>76</v>
      </c>
      <c r="C54" s="93" t="s">
        <v>61</v>
      </c>
      <c r="D54" s="93">
        <v>6</v>
      </c>
      <c r="E54" s="93" t="s">
        <v>70</v>
      </c>
      <c r="F54" s="94">
        <v>17640</v>
      </c>
      <c r="G54" s="95">
        <f>+F54*D54</f>
        <v>105840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/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67"/>
      <c r="FY54" s="67"/>
      <c r="FZ54" s="67"/>
      <c r="GA54" s="67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M54" s="67"/>
      <c r="GN54" s="67"/>
      <c r="GO54" s="67"/>
      <c r="GP54" s="67"/>
      <c r="GQ54" s="67"/>
      <c r="GR54" s="67"/>
      <c r="GS54" s="67"/>
      <c r="GT54" s="67"/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/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/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/>
      <c r="IK54" s="67"/>
      <c r="IL54" s="67"/>
      <c r="IM54" s="67"/>
      <c r="IN54" s="67"/>
      <c r="IO54" s="67"/>
      <c r="IP54" s="67"/>
      <c r="IQ54" s="67"/>
      <c r="IR54" s="67"/>
      <c r="IS54" s="67"/>
      <c r="IT54" s="67"/>
      <c r="IU54" s="67"/>
    </row>
    <row r="55" spans="1:255" s="68" customFormat="1" ht="12" customHeight="1" x14ac:dyDescent="0.25">
      <c r="A55" s="62"/>
      <c r="B55" s="92" t="s">
        <v>75</v>
      </c>
      <c r="C55" s="93" t="s">
        <v>61</v>
      </c>
      <c r="D55" s="93">
        <v>1</v>
      </c>
      <c r="E55" s="93" t="s">
        <v>105</v>
      </c>
      <c r="F55" s="94">
        <v>77460</v>
      </c>
      <c r="G55" s="95">
        <f>+F55*D55</f>
        <v>77460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M55" s="67"/>
      <c r="GN55" s="67"/>
      <c r="GO55" s="67"/>
      <c r="GP55" s="67"/>
      <c r="GQ55" s="67"/>
      <c r="GR55" s="67"/>
      <c r="GS55" s="67"/>
      <c r="GT55" s="67"/>
      <c r="GU55" s="67"/>
      <c r="GV55" s="67"/>
      <c r="GW55" s="67"/>
      <c r="GX55" s="67"/>
      <c r="GY55" s="67"/>
      <c r="GZ55" s="67"/>
      <c r="HA55" s="67"/>
      <c r="HB55" s="67"/>
      <c r="HC55" s="67"/>
      <c r="HD55" s="67"/>
      <c r="HE55" s="67"/>
      <c r="HF55" s="67"/>
      <c r="HG55" s="67"/>
      <c r="HH55" s="67"/>
      <c r="HI55" s="67"/>
      <c r="HJ55" s="67"/>
      <c r="HK55" s="67"/>
      <c r="HL55" s="67"/>
      <c r="HM55" s="67"/>
      <c r="HN55" s="67"/>
      <c r="HO55" s="67"/>
      <c r="HP55" s="67"/>
      <c r="HQ55" s="67"/>
      <c r="HR55" s="67"/>
      <c r="HS55" s="67"/>
      <c r="HT55" s="67"/>
      <c r="HU55" s="67"/>
      <c r="HV55" s="67"/>
      <c r="HW55" s="67"/>
      <c r="HX55" s="67"/>
      <c r="HY55" s="67"/>
      <c r="HZ55" s="67"/>
      <c r="IA55" s="67"/>
      <c r="IB55" s="67"/>
      <c r="IC55" s="67"/>
      <c r="ID55" s="67"/>
      <c r="IE55" s="67"/>
      <c r="IF55" s="67"/>
      <c r="IG55" s="67"/>
      <c r="IH55" s="67"/>
      <c r="II55" s="67"/>
      <c r="IJ55" s="67"/>
      <c r="IK55" s="67"/>
      <c r="IL55" s="67"/>
      <c r="IM55" s="67"/>
      <c r="IN55" s="67"/>
      <c r="IO55" s="67"/>
      <c r="IP55" s="67"/>
      <c r="IQ55" s="67"/>
      <c r="IR55" s="67"/>
      <c r="IS55" s="67"/>
      <c r="IT55" s="67"/>
      <c r="IU55" s="67"/>
    </row>
    <row r="56" spans="1:255" s="68" customFormat="1" ht="12" customHeight="1" x14ac:dyDescent="0.25">
      <c r="A56" s="62"/>
      <c r="B56" s="92" t="s">
        <v>118</v>
      </c>
      <c r="C56" s="93" t="s">
        <v>61</v>
      </c>
      <c r="D56" s="93">
        <v>3</v>
      </c>
      <c r="E56" s="93" t="s">
        <v>105</v>
      </c>
      <c r="F56" s="94">
        <v>83784</v>
      </c>
      <c r="G56" s="95">
        <f>+F56*D56</f>
        <v>251352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67"/>
      <c r="IS56" s="67"/>
      <c r="IT56" s="67"/>
      <c r="IU56" s="67"/>
    </row>
    <row r="57" spans="1:255" s="68" customFormat="1" ht="12" customHeight="1" x14ac:dyDescent="0.25">
      <c r="A57" s="62"/>
      <c r="B57" s="103" t="s">
        <v>81</v>
      </c>
      <c r="C57" s="93"/>
      <c r="D57" s="93"/>
      <c r="E57" s="93"/>
      <c r="F57" s="94"/>
      <c r="G57" s="95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67"/>
      <c r="IS57" s="67"/>
      <c r="IT57" s="67"/>
      <c r="IU57" s="67"/>
    </row>
    <row r="58" spans="1:255" s="68" customFormat="1" ht="12" customHeight="1" x14ac:dyDescent="0.25">
      <c r="A58" s="62"/>
      <c r="B58" s="92" t="s">
        <v>119</v>
      </c>
      <c r="C58" s="93" t="s">
        <v>73</v>
      </c>
      <c r="D58" s="93">
        <v>1</v>
      </c>
      <c r="E58" s="93" t="s">
        <v>70</v>
      </c>
      <c r="F58" s="94">
        <v>36000</v>
      </c>
      <c r="G58" s="95">
        <f>+F58*D58</f>
        <v>36000</v>
      </c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67"/>
      <c r="EY58" s="67"/>
      <c r="EZ58" s="67"/>
      <c r="FA58" s="67"/>
      <c r="FB58" s="67"/>
      <c r="FC58" s="67"/>
      <c r="FD58" s="67"/>
      <c r="FE58" s="67"/>
      <c r="FF58" s="67"/>
      <c r="FG58" s="67"/>
      <c r="FH58" s="67"/>
      <c r="FI58" s="67"/>
      <c r="FJ58" s="67"/>
      <c r="FK58" s="67"/>
      <c r="FL58" s="67"/>
      <c r="FM58" s="67"/>
      <c r="FN58" s="67"/>
      <c r="FO58" s="67"/>
      <c r="FP58" s="67"/>
      <c r="FQ58" s="67"/>
      <c r="FR58" s="67"/>
      <c r="FS58" s="67"/>
      <c r="FT58" s="67"/>
      <c r="FU58" s="67"/>
      <c r="FV58" s="67"/>
      <c r="FW58" s="67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  <c r="IM58" s="67"/>
      <c r="IN58" s="67"/>
      <c r="IO58" s="67"/>
      <c r="IP58" s="67"/>
      <c r="IQ58" s="67"/>
      <c r="IR58" s="67"/>
      <c r="IS58" s="67"/>
      <c r="IT58" s="67"/>
      <c r="IU58" s="67"/>
    </row>
    <row r="59" spans="1:255" s="68" customFormat="1" ht="12" customHeight="1" x14ac:dyDescent="0.25">
      <c r="A59" s="62"/>
      <c r="B59" s="103" t="s">
        <v>82</v>
      </c>
      <c r="C59" s="93"/>
      <c r="D59" s="93"/>
      <c r="E59" s="93"/>
      <c r="F59" s="94"/>
      <c r="G59" s="95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67"/>
      <c r="EY59" s="67"/>
      <c r="EZ59" s="67"/>
      <c r="FA59" s="67"/>
      <c r="FB59" s="67"/>
      <c r="FC59" s="67"/>
      <c r="FD59" s="67"/>
      <c r="FE59" s="67"/>
      <c r="FF59" s="67"/>
      <c r="FG59" s="67"/>
      <c r="FH59" s="67"/>
      <c r="FI59" s="67"/>
      <c r="FJ59" s="67"/>
      <c r="FK59" s="67"/>
      <c r="FL59" s="67"/>
      <c r="FM59" s="67"/>
      <c r="FN59" s="67"/>
      <c r="FO59" s="67"/>
      <c r="FP59" s="67"/>
      <c r="FQ59" s="67"/>
      <c r="FR59" s="67"/>
      <c r="FS59" s="67"/>
      <c r="FT59" s="67"/>
      <c r="FU59" s="67"/>
      <c r="FV59" s="67"/>
      <c r="FW59" s="67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  <c r="IM59" s="67"/>
      <c r="IN59" s="67"/>
      <c r="IO59" s="67"/>
      <c r="IP59" s="67"/>
      <c r="IQ59" s="67"/>
      <c r="IR59" s="67"/>
      <c r="IS59" s="67"/>
      <c r="IT59" s="67"/>
      <c r="IU59" s="67"/>
    </row>
    <row r="60" spans="1:255" s="68" customFormat="1" ht="12" customHeight="1" x14ac:dyDescent="0.25">
      <c r="A60" s="62"/>
      <c r="B60" s="92" t="s">
        <v>120</v>
      </c>
      <c r="C60" s="93" t="s">
        <v>77</v>
      </c>
      <c r="D60" s="93">
        <v>100</v>
      </c>
      <c r="E60" s="93" t="s">
        <v>105</v>
      </c>
      <c r="F60" s="94">
        <v>270</v>
      </c>
      <c r="G60" s="95">
        <f>+F60*D60</f>
        <v>27000</v>
      </c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  <c r="IR60" s="67"/>
      <c r="IS60" s="67"/>
      <c r="IT60" s="67"/>
      <c r="IU60" s="67"/>
    </row>
    <row r="61" spans="1:255" s="68" customFormat="1" ht="12" customHeight="1" x14ac:dyDescent="0.25">
      <c r="A61" s="62"/>
      <c r="B61" s="92" t="s">
        <v>121</v>
      </c>
      <c r="C61" s="93" t="s">
        <v>59</v>
      </c>
      <c r="D61" s="93">
        <v>1</v>
      </c>
      <c r="E61" s="93" t="s">
        <v>105</v>
      </c>
      <c r="F61" s="94">
        <v>23400</v>
      </c>
      <c r="G61" s="95">
        <f>+F61*D61</f>
        <v>23400</v>
      </c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67"/>
      <c r="IS61" s="67"/>
      <c r="IT61" s="67"/>
      <c r="IU61" s="67"/>
    </row>
    <row r="62" spans="1:255" s="68" customFormat="1" ht="12" customHeight="1" x14ac:dyDescent="0.25">
      <c r="A62" s="62"/>
      <c r="B62" s="92" t="s">
        <v>122</v>
      </c>
      <c r="C62" s="93" t="s">
        <v>73</v>
      </c>
      <c r="D62" s="93">
        <v>1</v>
      </c>
      <c r="E62" s="93" t="s">
        <v>105</v>
      </c>
      <c r="F62" s="94">
        <v>12120</v>
      </c>
      <c r="G62" s="95">
        <f>+F62*D62</f>
        <v>12120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67"/>
      <c r="IS62" s="67"/>
      <c r="IT62" s="67"/>
      <c r="IU62" s="67"/>
    </row>
    <row r="63" spans="1:255" s="68" customFormat="1" ht="12" customHeight="1" x14ac:dyDescent="0.25">
      <c r="A63" s="62"/>
      <c r="B63" s="103" t="s">
        <v>31</v>
      </c>
      <c r="C63" s="93"/>
      <c r="D63" s="93"/>
      <c r="E63" s="93"/>
      <c r="F63" s="94"/>
      <c r="G63" s="95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67"/>
      <c r="IS63" s="67"/>
      <c r="IT63" s="67"/>
      <c r="IU63" s="67"/>
    </row>
    <row r="64" spans="1:255" s="68" customFormat="1" ht="12" customHeight="1" x14ac:dyDescent="0.25">
      <c r="A64" s="62"/>
      <c r="B64" s="92" t="s">
        <v>123</v>
      </c>
      <c r="C64" s="93" t="s">
        <v>59</v>
      </c>
      <c r="D64" s="93">
        <v>300</v>
      </c>
      <c r="E64" s="93" t="s">
        <v>69</v>
      </c>
      <c r="F64" s="94">
        <v>2350</v>
      </c>
      <c r="G64" s="95">
        <f>+F64*D64</f>
        <v>705000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67"/>
      <c r="IS64" s="67"/>
      <c r="IT64" s="67"/>
      <c r="IU64" s="67"/>
    </row>
    <row r="65" spans="1:255" s="68" customFormat="1" ht="12" customHeight="1" x14ac:dyDescent="0.25">
      <c r="A65" s="62"/>
      <c r="B65" s="92" t="s">
        <v>124</v>
      </c>
      <c r="C65" s="93" t="s">
        <v>74</v>
      </c>
      <c r="D65" s="93">
        <v>2000</v>
      </c>
      <c r="E65" s="93" t="s">
        <v>69</v>
      </c>
      <c r="F65" s="94">
        <v>192</v>
      </c>
      <c r="G65" s="95">
        <f>+F65*D65</f>
        <v>384000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  <c r="IM65" s="67"/>
      <c r="IN65" s="67"/>
      <c r="IO65" s="67"/>
      <c r="IP65" s="67"/>
      <c r="IQ65" s="67"/>
      <c r="IR65" s="67"/>
      <c r="IS65" s="67"/>
      <c r="IT65" s="67"/>
      <c r="IU65" s="67"/>
    </row>
    <row r="66" spans="1:255" s="68" customFormat="1" ht="12" customHeight="1" x14ac:dyDescent="0.25">
      <c r="A66" s="62"/>
      <c r="B66" s="92" t="s">
        <v>125</v>
      </c>
      <c r="C66" s="93" t="s">
        <v>126</v>
      </c>
      <c r="D66" s="93">
        <v>1000</v>
      </c>
      <c r="E66" s="93" t="s">
        <v>88</v>
      </c>
      <c r="F66" s="94">
        <v>180</v>
      </c>
      <c r="G66" s="95">
        <f>+F66*D66</f>
        <v>180000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67"/>
      <c r="IS66" s="67"/>
      <c r="IT66" s="67"/>
      <c r="IU66" s="67"/>
    </row>
    <row r="67" spans="1:255" ht="12.75" customHeight="1" x14ac:dyDescent="0.25">
      <c r="A67" s="5"/>
      <c r="B67" s="96" t="s">
        <v>30</v>
      </c>
      <c r="C67" s="97"/>
      <c r="D67" s="97"/>
      <c r="E67" s="97"/>
      <c r="F67" s="98"/>
      <c r="G67" s="99">
        <f>SUM(G47:G66)</f>
        <v>5552172</v>
      </c>
    </row>
    <row r="68" spans="1:255" s="1" customFormat="1" ht="12" customHeight="1" x14ac:dyDescent="0.25">
      <c r="A68" s="2"/>
      <c r="B68" s="87"/>
      <c r="C68" s="89"/>
      <c r="D68" s="89"/>
      <c r="E68" s="89"/>
      <c r="F68" s="100"/>
      <c r="G68" s="101"/>
    </row>
    <row r="69" spans="1:255" ht="12" customHeight="1" x14ac:dyDescent="0.25">
      <c r="A69" s="5"/>
      <c r="B69" s="16" t="s">
        <v>31</v>
      </c>
      <c r="C69" s="17"/>
      <c r="D69" s="18"/>
      <c r="E69" s="18"/>
      <c r="F69" s="19"/>
      <c r="G69" s="20"/>
    </row>
    <row r="70" spans="1:255" ht="24" customHeight="1" x14ac:dyDescent="0.25">
      <c r="A70" s="5"/>
      <c r="B70" s="21" t="s">
        <v>32</v>
      </c>
      <c r="C70" s="91" t="s">
        <v>28</v>
      </c>
      <c r="D70" s="91" t="s">
        <v>29</v>
      </c>
      <c r="E70" s="21" t="s">
        <v>17</v>
      </c>
      <c r="F70" s="91" t="s">
        <v>18</v>
      </c>
      <c r="G70" s="21" t="s">
        <v>19</v>
      </c>
    </row>
    <row r="71" spans="1:255" s="68" customFormat="1" ht="12" customHeight="1" x14ac:dyDescent="0.25">
      <c r="A71" s="62"/>
      <c r="B71" s="92" t="s">
        <v>90</v>
      </c>
      <c r="C71" s="93" t="s">
        <v>58</v>
      </c>
      <c r="D71" s="93">
        <v>4</v>
      </c>
      <c r="E71" s="93" t="s">
        <v>92</v>
      </c>
      <c r="F71" s="94">
        <v>200000</v>
      </c>
      <c r="G71" s="95">
        <f>+F71*D71</f>
        <v>800000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  <c r="GX71" s="67"/>
      <c r="GY71" s="67"/>
      <c r="GZ71" s="67"/>
      <c r="HA71" s="67"/>
      <c r="HB71" s="67"/>
      <c r="HC71" s="67"/>
      <c r="HD71" s="67"/>
      <c r="HE71" s="67"/>
      <c r="HF71" s="67"/>
      <c r="HG71" s="67"/>
      <c r="HH71" s="67"/>
      <c r="HI71" s="67"/>
      <c r="HJ71" s="67"/>
      <c r="HK71" s="67"/>
      <c r="HL71" s="67"/>
      <c r="HM71" s="67"/>
      <c r="HN71" s="67"/>
      <c r="HO71" s="67"/>
      <c r="HP71" s="67"/>
      <c r="HQ71" s="67"/>
      <c r="HR71" s="67"/>
      <c r="HS71" s="67"/>
      <c r="HT71" s="67"/>
      <c r="HU71" s="67"/>
      <c r="HV71" s="67"/>
      <c r="HW71" s="67"/>
      <c r="HX71" s="67"/>
      <c r="HY71" s="67"/>
      <c r="HZ71" s="67"/>
      <c r="IA71" s="67"/>
      <c r="IB71" s="67"/>
      <c r="IC71" s="67"/>
      <c r="ID71" s="67"/>
      <c r="IE71" s="67"/>
      <c r="IF71" s="67"/>
      <c r="IG71" s="67"/>
      <c r="IH71" s="67"/>
      <c r="II71" s="67"/>
      <c r="IJ71" s="67"/>
      <c r="IK71" s="67"/>
      <c r="IL71" s="67"/>
      <c r="IM71" s="67"/>
      <c r="IN71" s="67"/>
      <c r="IO71" s="67"/>
      <c r="IP71" s="67"/>
      <c r="IQ71" s="67"/>
      <c r="IR71" s="67"/>
      <c r="IS71" s="67"/>
      <c r="IT71" s="67"/>
      <c r="IU71" s="67"/>
    </row>
    <row r="72" spans="1:255" s="68" customFormat="1" ht="12" customHeight="1" x14ac:dyDescent="0.25">
      <c r="A72" s="62"/>
      <c r="B72" s="92" t="s">
        <v>128</v>
      </c>
      <c r="C72" s="93" t="s">
        <v>58</v>
      </c>
      <c r="D72" s="93">
        <v>10</v>
      </c>
      <c r="E72" s="93" t="s">
        <v>129</v>
      </c>
      <c r="F72" s="94">
        <v>25000</v>
      </c>
      <c r="G72" s="95">
        <f t="shared" ref="G72:G73" si="2">+F72*D72</f>
        <v>250000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67"/>
      <c r="IS72" s="67"/>
      <c r="IT72" s="67"/>
      <c r="IU72" s="67"/>
    </row>
    <row r="73" spans="1:255" s="68" customFormat="1" ht="11.25" customHeight="1" x14ac:dyDescent="0.25">
      <c r="A73" s="62"/>
      <c r="B73" s="92" t="s">
        <v>91</v>
      </c>
      <c r="C73" s="93" t="s">
        <v>58</v>
      </c>
      <c r="D73" s="93">
        <v>4</v>
      </c>
      <c r="E73" s="93" t="s">
        <v>92</v>
      </c>
      <c r="F73" s="94">
        <v>180000</v>
      </c>
      <c r="G73" s="95">
        <f t="shared" si="2"/>
        <v>720000</v>
      </c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67"/>
      <c r="IS73" s="67"/>
      <c r="IT73" s="67"/>
      <c r="IU73" s="67"/>
    </row>
    <row r="74" spans="1:255" ht="12.75" customHeight="1" x14ac:dyDescent="0.25">
      <c r="A74" s="5"/>
      <c r="B74" s="96" t="s">
        <v>33</v>
      </c>
      <c r="C74" s="97"/>
      <c r="D74" s="97"/>
      <c r="E74" s="97"/>
      <c r="F74" s="98"/>
      <c r="G74" s="99">
        <f>SUM(G71:G73)</f>
        <v>1770000</v>
      </c>
    </row>
    <row r="75" spans="1:255" s="108" customFormat="1" ht="12" customHeight="1" x14ac:dyDescent="0.25">
      <c r="A75" s="104"/>
      <c r="B75" s="105"/>
      <c r="C75" s="105"/>
      <c r="D75" s="105"/>
      <c r="E75" s="105"/>
      <c r="F75" s="106"/>
      <c r="G75" s="106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7"/>
      <c r="BQ75" s="107"/>
      <c r="BR75" s="107"/>
      <c r="BS75" s="107"/>
      <c r="BT75" s="107"/>
      <c r="BU75" s="107"/>
      <c r="BV75" s="107"/>
      <c r="BW75" s="107"/>
      <c r="BX75" s="107"/>
      <c r="BY75" s="107"/>
      <c r="BZ75" s="107"/>
      <c r="CA75" s="107"/>
      <c r="CB75" s="107"/>
      <c r="CC75" s="107"/>
      <c r="CD75" s="107"/>
      <c r="CE75" s="107"/>
      <c r="CF75" s="107"/>
      <c r="CG75" s="107"/>
      <c r="CH75" s="107"/>
      <c r="CI75" s="107"/>
      <c r="CJ75" s="107"/>
      <c r="CK75" s="107"/>
      <c r="CL75" s="107"/>
      <c r="CM75" s="107"/>
      <c r="CN75" s="107"/>
      <c r="CO75" s="107"/>
      <c r="CP75" s="107"/>
      <c r="CQ75" s="107"/>
      <c r="CR75" s="107"/>
      <c r="CS75" s="107"/>
      <c r="CT75" s="107"/>
      <c r="CU75" s="107"/>
      <c r="CV75" s="107"/>
      <c r="CW75" s="107"/>
      <c r="CX75" s="107"/>
      <c r="CY75" s="107"/>
      <c r="CZ75" s="107"/>
      <c r="DA75" s="107"/>
      <c r="DB75" s="107"/>
      <c r="DC75" s="107"/>
      <c r="DD75" s="107"/>
      <c r="DE75" s="107"/>
      <c r="DF75" s="107"/>
      <c r="DG75" s="107"/>
      <c r="DH75" s="107"/>
      <c r="DI75" s="107"/>
      <c r="DJ75" s="107"/>
      <c r="DK75" s="107"/>
      <c r="DL75" s="107"/>
      <c r="DM75" s="107"/>
      <c r="DN75" s="107"/>
      <c r="DO75" s="107"/>
      <c r="DP75" s="107"/>
      <c r="DQ75" s="107"/>
      <c r="DR75" s="107"/>
      <c r="DS75" s="107"/>
      <c r="DT75" s="107"/>
      <c r="DU75" s="107"/>
      <c r="DV75" s="107"/>
      <c r="DW75" s="107"/>
      <c r="DX75" s="107"/>
      <c r="DY75" s="107"/>
      <c r="DZ75" s="107"/>
      <c r="EA75" s="107"/>
      <c r="EB75" s="107"/>
      <c r="EC75" s="107"/>
      <c r="ED75" s="107"/>
      <c r="EE75" s="107"/>
      <c r="EF75" s="107"/>
      <c r="EG75" s="107"/>
      <c r="EH75" s="107"/>
      <c r="EI75" s="107"/>
      <c r="EJ75" s="107"/>
      <c r="EK75" s="107"/>
      <c r="EL75" s="107"/>
      <c r="EM75" s="107"/>
      <c r="EN75" s="107"/>
      <c r="EO75" s="107"/>
      <c r="EP75" s="107"/>
      <c r="EQ75" s="107"/>
      <c r="ER75" s="107"/>
      <c r="ES75" s="107"/>
      <c r="ET75" s="107"/>
      <c r="EU75" s="107"/>
      <c r="EV75" s="107"/>
      <c r="EW75" s="107"/>
      <c r="EX75" s="107"/>
      <c r="EY75" s="107"/>
      <c r="EZ75" s="107"/>
      <c r="FA75" s="107"/>
      <c r="FB75" s="107"/>
      <c r="FC75" s="107"/>
      <c r="FD75" s="107"/>
      <c r="FE75" s="107"/>
      <c r="FF75" s="107"/>
      <c r="FG75" s="107"/>
      <c r="FH75" s="107"/>
      <c r="FI75" s="107"/>
      <c r="FJ75" s="107"/>
      <c r="FK75" s="107"/>
      <c r="FL75" s="107"/>
      <c r="FM75" s="107"/>
      <c r="FN75" s="107"/>
      <c r="FO75" s="107"/>
      <c r="FP75" s="107"/>
      <c r="FQ75" s="107"/>
      <c r="FR75" s="107"/>
      <c r="FS75" s="107"/>
      <c r="FT75" s="107"/>
      <c r="FU75" s="107"/>
      <c r="FV75" s="107"/>
      <c r="FW75" s="107"/>
      <c r="FX75" s="107"/>
      <c r="FY75" s="107"/>
      <c r="FZ75" s="107"/>
      <c r="GA75" s="107"/>
      <c r="GB75" s="107"/>
      <c r="GC75" s="107"/>
      <c r="GD75" s="107"/>
      <c r="GE75" s="107"/>
      <c r="GF75" s="107"/>
      <c r="GG75" s="107"/>
      <c r="GH75" s="107"/>
      <c r="GI75" s="107"/>
      <c r="GJ75" s="107"/>
      <c r="GK75" s="107"/>
      <c r="GL75" s="107"/>
      <c r="GM75" s="107"/>
      <c r="GN75" s="107"/>
      <c r="GO75" s="107"/>
      <c r="GP75" s="107"/>
      <c r="GQ75" s="107"/>
      <c r="GR75" s="107"/>
      <c r="GS75" s="107"/>
      <c r="GT75" s="107"/>
      <c r="GU75" s="107"/>
      <c r="GV75" s="107"/>
      <c r="GW75" s="107"/>
      <c r="GX75" s="107"/>
      <c r="GY75" s="107"/>
      <c r="GZ75" s="107"/>
      <c r="HA75" s="107"/>
      <c r="HB75" s="107"/>
      <c r="HC75" s="107"/>
      <c r="HD75" s="107"/>
      <c r="HE75" s="107"/>
      <c r="HF75" s="107"/>
      <c r="HG75" s="107"/>
      <c r="HH75" s="107"/>
      <c r="HI75" s="107"/>
      <c r="HJ75" s="107"/>
      <c r="HK75" s="107"/>
      <c r="HL75" s="107"/>
      <c r="HM75" s="107"/>
      <c r="HN75" s="107"/>
      <c r="HO75" s="107"/>
      <c r="HP75" s="107"/>
      <c r="HQ75" s="107"/>
      <c r="HR75" s="107"/>
      <c r="HS75" s="107"/>
      <c r="HT75" s="107"/>
      <c r="HU75" s="107"/>
      <c r="HV75" s="107"/>
      <c r="HW75" s="107"/>
      <c r="HX75" s="107"/>
      <c r="HY75" s="107"/>
      <c r="HZ75" s="107"/>
      <c r="IA75" s="107"/>
      <c r="IB75" s="107"/>
      <c r="IC75" s="107"/>
      <c r="ID75" s="107"/>
      <c r="IE75" s="107"/>
      <c r="IF75" s="107"/>
      <c r="IG75" s="107"/>
      <c r="IH75" s="107"/>
      <c r="II75" s="107"/>
      <c r="IJ75" s="107"/>
      <c r="IK75" s="107"/>
      <c r="IL75" s="107"/>
      <c r="IM75" s="107"/>
      <c r="IN75" s="107"/>
      <c r="IO75" s="107"/>
      <c r="IP75" s="107"/>
      <c r="IQ75" s="107"/>
      <c r="IR75" s="107"/>
      <c r="IS75" s="107"/>
      <c r="IT75" s="107"/>
      <c r="IU75" s="107"/>
    </row>
    <row r="76" spans="1:255" ht="12" customHeight="1" x14ac:dyDescent="0.25">
      <c r="A76" s="9"/>
      <c r="B76" s="109" t="s">
        <v>34</v>
      </c>
      <c r="C76" s="110"/>
      <c r="D76" s="110"/>
      <c r="E76" s="110"/>
      <c r="F76" s="110"/>
      <c r="G76" s="111">
        <f>G28+G33+G43+G67+G74</f>
        <v>10277172</v>
      </c>
    </row>
    <row r="77" spans="1:255" ht="12" customHeight="1" x14ac:dyDescent="0.25">
      <c r="A77" s="9"/>
      <c r="B77" s="112" t="s">
        <v>35</v>
      </c>
      <c r="C77" s="113"/>
      <c r="D77" s="113"/>
      <c r="E77" s="113"/>
      <c r="F77" s="113"/>
      <c r="G77" s="114">
        <f>G76*0.05</f>
        <v>513858.60000000003</v>
      </c>
    </row>
    <row r="78" spans="1:255" ht="12" customHeight="1" x14ac:dyDescent="0.25">
      <c r="A78" s="9"/>
      <c r="B78" s="115" t="s">
        <v>36</v>
      </c>
      <c r="C78" s="116"/>
      <c r="D78" s="116"/>
      <c r="E78" s="116"/>
      <c r="F78" s="116"/>
      <c r="G78" s="117">
        <f>G77+G76</f>
        <v>10791030.6</v>
      </c>
    </row>
    <row r="79" spans="1:255" ht="12" customHeight="1" x14ac:dyDescent="0.25">
      <c r="A79" s="9"/>
      <c r="B79" s="112" t="s">
        <v>37</v>
      </c>
      <c r="C79" s="113"/>
      <c r="D79" s="113"/>
      <c r="E79" s="113"/>
      <c r="F79" s="113"/>
      <c r="G79" s="114">
        <f>G12</f>
        <v>14500000</v>
      </c>
    </row>
    <row r="80" spans="1:255" ht="12" customHeight="1" x14ac:dyDescent="0.25">
      <c r="A80" s="9"/>
      <c r="B80" s="118" t="s">
        <v>38</v>
      </c>
      <c r="C80" s="119"/>
      <c r="D80" s="119"/>
      <c r="E80" s="119"/>
      <c r="F80" s="119"/>
      <c r="G80" s="120">
        <f>G79-G78</f>
        <v>3708969.4000000004</v>
      </c>
    </row>
    <row r="81" spans="1:7" s="1" customFormat="1" ht="12" customHeight="1" x14ac:dyDescent="0.25">
      <c r="A81" s="9"/>
      <c r="B81" s="22" t="s">
        <v>93</v>
      </c>
      <c r="C81" s="23"/>
      <c r="D81" s="23"/>
      <c r="E81" s="23"/>
      <c r="F81" s="23"/>
      <c r="G81" s="24"/>
    </row>
    <row r="82" spans="1:7" s="1" customFormat="1" ht="12" customHeight="1" thickBot="1" x14ac:dyDescent="0.3">
      <c r="A82" s="9"/>
      <c r="B82" s="25"/>
      <c r="C82" s="23"/>
      <c r="D82" s="23"/>
      <c r="E82" s="23"/>
      <c r="F82" s="23"/>
      <c r="G82" s="24"/>
    </row>
    <row r="83" spans="1:7" s="1" customFormat="1" ht="12" customHeight="1" x14ac:dyDescent="0.25">
      <c r="A83" s="9"/>
      <c r="B83" s="26" t="s">
        <v>94</v>
      </c>
      <c r="C83" s="27"/>
      <c r="D83" s="27"/>
      <c r="E83" s="27"/>
      <c r="F83" s="28"/>
      <c r="G83" s="24"/>
    </row>
    <row r="84" spans="1:7" s="1" customFormat="1" ht="12" customHeight="1" x14ac:dyDescent="0.25">
      <c r="A84" s="9"/>
      <c r="B84" s="29" t="s">
        <v>39</v>
      </c>
      <c r="C84" s="30"/>
      <c r="D84" s="30"/>
      <c r="E84" s="30"/>
      <c r="F84" s="31"/>
      <c r="G84" s="24"/>
    </row>
    <row r="85" spans="1:7" s="1" customFormat="1" ht="12" customHeight="1" x14ac:dyDescent="0.25">
      <c r="A85" s="9"/>
      <c r="B85" s="29" t="s">
        <v>40</v>
      </c>
      <c r="C85" s="30"/>
      <c r="D85" s="30"/>
      <c r="E85" s="30"/>
      <c r="F85" s="31"/>
      <c r="G85" s="24"/>
    </row>
    <row r="86" spans="1:7" s="1" customFormat="1" ht="12.75" customHeight="1" x14ac:dyDescent="0.25">
      <c r="A86" s="9"/>
      <c r="B86" s="29" t="s">
        <v>41</v>
      </c>
      <c r="C86" s="30"/>
      <c r="D86" s="30"/>
      <c r="E86" s="30"/>
      <c r="F86" s="31"/>
      <c r="G86" s="24"/>
    </row>
    <row r="87" spans="1:7" s="1" customFormat="1" ht="12" customHeight="1" x14ac:dyDescent="0.25">
      <c r="A87" s="9"/>
      <c r="B87" s="29" t="s">
        <v>42</v>
      </c>
      <c r="C87" s="30"/>
      <c r="D87" s="30"/>
      <c r="E87" s="30"/>
      <c r="F87" s="31"/>
      <c r="G87" s="24"/>
    </row>
    <row r="88" spans="1:7" s="1" customFormat="1" ht="12" customHeight="1" x14ac:dyDescent="0.25">
      <c r="A88" s="9"/>
      <c r="B88" s="29" t="s">
        <v>43</v>
      </c>
      <c r="C88" s="30"/>
      <c r="D88" s="30"/>
      <c r="E88" s="30"/>
      <c r="F88" s="31"/>
      <c r="G88" s="24"/>
    </row>
    <row r="89" spans="1:7" s="1" customFormat="1" ht="12" customHeight="1" thickBot="1" x14ac:dyDescent="0.3">
      <c r="A89" s="9"/>
      <c r="B89" s="32" t="s">
        <v>44</v>
      </c>
      <c r="C89" s="33"/>
      <c r="D89" s="33"/>
      <c r="E89" s="33"/>
      <c r="F89" s="34"/>
      <c r="G89" s="24"/>
    </row>
    <row r="90" spans="1:7" s="1" customFormat="1" ht="12" customHeight="1" x14ac:dyDescent="0.25">
      <c r="A90" s="9"/>
      <c r="B90" s="25"/>
      <c r="C90" s="30"/>
      <c r="D90" s="30"/>
      <c r="E90" s="30"/>
      <c r="F90" s="30"/>
      <c r="G90" s="24"/>
    </row>
    <row r="91" spans="1:7" s="1" customFormat="1" ht="12" customHeight="1" thickBot="1" x14ac:dyDescent="0.3">
      <c r="A91" s="9"/>
      <c r="B91" s="53" t="s">
        <v>45</v>
      </c>
      <c r="C91" s="54"/>
      <c r="D91" s="35"/>
      <c r="E91" s="36"/>
      <c r="F91" s="36"/>
      <c r="G91" s="24"/>
    </row>
    <row r="92" spans="1:7" s="1" customFormat="1" ht="12" customHeight="1" x14ac:dyDescent="0.25">
      <c r="A92" s="9"/>
      <c r="B92" s="37" t="s">
        <v>32</v>
      </c>
      <c r="C92" s="38" t="s">
        <v>46</v>
      </c>
      <c r="D92" s="39" t="s">
        <v>47</v>
      </c>
      <c r="E92" s="36"/>
      <c r="F92" s="36"/>
      <c r="G92" s="24"/>
    </row>
    <row r="93" spans="1:7" s="1" customFormat="1" ht="12.75" customHeight="1" x14ac:dyDescent="0.25">
      <c r="A93" s="9"/>
      <c r="B93" s="40" t="s">
        <v>48</v>
      </c>
      <c r="C93" s="41">
        <f>G28</f>
        <v>2100000</v>
      </c>
      <c r="D93" s="42">
        <f>(C93/C99)</f>
        <v>0.19460606478124529</v>
      </c>
      <c r="E93" s="36"/>
      <c r="F93" s="36"/>
      <c r="G93" s="24"/>
    </row>
    <row r="94" spans="1:7" s="1" customFormat="1" ht="12.75" customHeight="1" x14ac:dyDescent="0.25">
      <c r="A94" s="9"/>
      <c r="B94" s="40" t="s">
        <v>49</v>
      </c>
      <c r="C94" s="41">
        <f>G33</f>
        <v>90000</v>
      </c>
      <c r="D94" s="42">
        <v>0</v>
      </c>
      <c r="E94" s="36"/>
      <c r="F94" s="36"/>
      <c r="G94" s="24"/>
    </row>
    <row r="95" spans="1:7" s="1" customFormat="1" ht="15" customHeight="1" x14ac:dyDescent="0.25">
      <c r="A95" s="9"/>
      <c r="B95" s="40" t="s">
        <v>50</v>
      </c>
      <c r="C95" s="41">
        <f>G43</f>
        <v>765000</v>
      </c>
      <c r="D95" s="42">
        <f>(C95/C99)</f>
        <v>7.089220931316792E-2</v>
      </c>
      <c r="E95" s="36"/>
      <c r="F95" s="36"/>
      <c r="G95" s="24"/>
    </row>
    <row r="96" spans="1:7" s="1" customFormat="1" ht="12" customHeight="1" x14ac:dyDescent="0.25">
      <c r="A96" s="9"/>
      <c r="B96" s="40" t="s">
        <v>27</v>
      </c>
      <c r="C96" s="41">
        <f>G67</f>
        <v>5552172</v>
      </c>
      <c r="D96" s="42">
        <f>(C96/C99)</f>
        <v>0.51451730662315054</v>
      </c>
      <c r="E96" s="36"/>
      <c r="F96" s="36"/>
      <c r="G96" s="24"/>
    </row>
    <row r="97" spans="1:7" s="1" customFormat="1" ht="12" customHeight="1" x14ac:dyDescent="0.25">
      <c r="A97" s="9"/>
      <c r="B97" s="40" t="s">
        <v>51</v>
      </c>
      <c r="C97" s="43">
        <f>G74</f>
        <v>1770000</v>
      </c>
      <c r="D97" s="42">
        <f>(C97/C99)</f>
        <v>0.16402511174419246</v>
      </c>
      <c r="E97" s="44"/>
      <c r="F97" s="44"/>
      <c r="G97" s="24"/>
    </row>
    <row r="98" spans="1:7" s="1" customFormat="1" ht="12" customHeight="1" x14ac:dyDescent="0.25">
      <c r="A98" s="9"/>
      <c r="B98" s="40" t="s">
        <v>52</v>
      </c>
      <c r="C98" s="43">
        <f>G77</f>
        <v>513858.60000000003</v>
      </c>
      <c r="D98" s="42">
        <f>(C98/C99)</f>
        <v>4.7619047619047623E-2</v>
      </c>
      <c r="E98" s="44"/>
      <c r="F98" s="44"/>
      <c r="G98" s="24"/>
    </row>
    <row r="99" spans="1:7" s="1" customFormat="1" ht="12" customHeight="1" thickBot="1" x14ac:dyDescent="0.3">
      <c r="A99" s="9"/>
      <c r="B99" s="45" t="s">
        <v>53</v>
      </c>
      <c r="C99" s="46">
        <f>SUM(C93:C98)</f>
        <v>10791030.6</v>
      </c>
      <c r="D99" s="47">
        <f>SUM(D93:D98)</f>
        <v>0.99165974008080382</v>
      </c>
      <c r="E99" s="44"/>
      <c r="F99" s="44"/>
      <c r="G99" s="24"/>
    </row>
    <row r="100" spans="1:7" s="1" customFormat="1" ht="12" customHeight="1" x14ac:dyDescent="0.25">
      <c r="A100" s="9"/>
      <c r="B100" s="25"/>
      <c r="C100" s="23"/>
      <c r="D100" s="23"/>
      <c r="E100" s="23"/>
      <c r="F100" s="23"/>
      <c r="G100" s="24"/>
    </row>
    <row r="101" spans="1:7" s="1" customFormat="1" ht="12" customHeight="1" thickBot="1" x14ac:dyDescent="0.3">
      <c r="A101" s="9"/>
      <c r="B101" s="15"/>
      <c r="C101" s="23"/>
      <c r="D101" s="23"/>
      <c r="E101" s="23"/>
      <c r="F101" s="23"/>
      <c r="G101" s="24"/>
    </row>
    <row r="102" spans="1:7" s="1" customFormat="1" ht="12" customHeight="1" thickBot="1" x14ac:dyDescent="0.3">
      <c r="A102" s="9"/>
      <c r="B102" s="55" t="s">
        <v>65</v>
      </c>
      <c r="C102" s="56"/>
      <c r="D102" s="56"/>
      <c r="E102" s="57"/>
      <c r="F102" s="44"/>
      <c r="G102" s="24"/>
    </row>
    <row r="103" spans="1:7" s="1" customFormat="1" ht="12.75" customHeight="1" x14ac:dyDescent="0.25">
      <c r="A103" s="9"/>
      <c r="B103" s="48" t="s">
        <v>66</v>
      </c>
      <c r="C103" s="49">
        <v>7500</v>
      </c>
      <c r="D103" s="49">
        <f>G9</f>
        <v>10000</v>
      </c>
      <c r="E103" s="49">
        <v>9500</v>
      </c>
      <c r="F103" s="50"/>
      <c r="G103" s="51"/>
    </row>
    <row r="104" spans="1:7" s="1" customFormat="1" ht="12" customHeight="1" thickBot="1" x14ac:dyDescent="0.3">
      <c r="A104" s="9"/>
      <c r="B104" s="45" t="s">
        <v>67</v>
      </c>
      <c r="C104" s="46">
        <f>(G78/C103)</f>
        <v>1438.8040799999999</v>
      </c>
      <c r="D104" s="46">
        <f>(G78/D103)</f>
        <v>1079.1030599999999</v>
      </c>
      <c r="E104" s="52">
        <f>(G78/E103)</f>
        <v>1135.8979578947367</v>
      </c>
      <c r="F104" s="50"/>
      <c r="G104" s="51"/>
    </row>
    <row r="105" spans="1:7" s="1" customFormat="1" ht="12.75" customHeight="1" x14ac:dyDescent="0.25">
      <c r="A105" s="9"/>
      <c r="B105" s="10" t="s">
        <v>54</v>
      </c>
      <c r="C105" s="8"/>
      <c r="D105" s="8"/>
      <c r="E105" s="8"/>
      <c r="F105" s="8"/>
      <c r="G105" s="13"/>
    </row>
    <row r="106" spans="1:7" s="1" customFormat="1" ht="12" customHeight="1" x14ac:dyDescent="0.25">
      <c r="G106" s="14"/>
    </row>
    <row r="107" spans="1:7" s="1" customFormat="1" ht="12" customHeight="1" x14ac:dyDescent="0.25">
      <c r="G107" s="14"/>
    </row>
    <row r="108" spans="1:7" s="1" customFormat="1" ht="12.75" customHeight="1" x14ac:dyDescent="0.25">
      <c r="G108" s="14"/>
    </row>
    <row r="109" spans="1:7" s="1" customFormat="1" ht="15.6" customHeight="1" x14ac:dyDescent="0.25">
      <c r="G109" s="14"/>
    </row>
  </sheetData>
  <mergeCells count="10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 TUNEL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2022-02-19T01:45:31Z</cp:lastPrinted>
  <dcterms:created xsi:type="dcterms:W3CDTF">2020-11-27T12:49:26Z</dcterms:created>
  <dcterms:modified xsi:type="dcterms:W3CDTF">2023-02-02T16:00:47Z</dcterms:modified>
</cp:coreProperties>
</file>