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Sand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3" i="1"/>
  <c r="G52" i="1"/>
  <c r="G51" i="1"/>
  <c r="G47" i="1"/>
  <c r="G65" i="1"/>
  <c r="G64" i="1"/>
  <c r="G59" i="1"/>
  <c r="G58" i="1"/>
  <c r="G56" i="1"/>
  <c r="G55" i="1"/>
  <c r="G54" i="1"/>
  <c r="G50" i="1"/>
  <c r="G49" i="1"/>
  <c r="G48" i="1"/>
  <c r="G46" i="1"/>
  <c r="G45" i="1"/>
  <c r="G26" i="1"/>
  <c r="G25" i="1"/>
  <c r="G24" i="1"/>
  <c r="G23" i="1"/>
  <c r="G22" i="1"/>
  <c r="G21" i="1"/>
  <c r="G12" i="1"/>
  <c r="G66" i="1" l="1"/>
  <c r="G60" i="1"/>
  <c r="G37" i="1" l="1"/>
  <c r="G38" i="1"/>
  <c r="G39" i="1"/>
  <c r="G36" i="1"/>
  <c r="G27" i="1" l="1"/>
  <c r="G40" i="1" l="1"/>
  <c r="C89" i="1" l="1"/>
  <c r="C87" i="1"/>
  <c r="G71" i="1"/>
  <c r="C85" i="1" l="1"/>
  <c r="C88" i="1"/>
  <c r="G68" i="1" l="1"/>
  <c r="G69" i="1" s="1"/>
  <c r="G70" i="1" l="1"/>
  <c r="D96" i="1" s="1"/>
  <c r="C90" i="1"/>
  <c r="E96" i="1" l="1"/>
  <c r="C96" i="1"/>
  <c r="G72" i="1"/>
  <c r="C91" i="1"/>
  <c r="D88" i="1" l="1"/>
  <c r="D87" i="1"/>
  <c r="D89" i="1"/>
  <c r="D85" i="1"/>
  <c r="D90" i="1"/>
  <c r="D91" i="1" l="1"/>
</calcChain>
</file>

<file path=xl/sharedStrings.xml><?xml version="1.0" encoding="utf-8"?>
<sst xmlns="http://schemas.openxmlformats.org/spreadsheetml/2006/main" count="171" uniqueCount="124">
  <si>
    <t>RUBRO O CULTIVO</t>
  </si>
  <si>
    <t>SANDIA</t>
  </si>
  <si>
    <t>RENDIMIENTO (Kg/Há.)</t>
  </si>
  <si>
    <t>VARIEDAD</t>
  </si>
  <si>
    <t>SANTA AMELIA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</si>
  <si>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</si>
  <si>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</si>
  <si>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</si>
  <si>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</si>
  <si>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</si>
  <si>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</si>
  <si>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</si>
  <si>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</si>
  <si>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</si>
  <si>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</si>
  <si>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</si>
  <si>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</si>
  <si>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</si>
  <si>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Chaca- P Concordia</t>
  </si>
  <si>
    <t>FECHA DE COSECHA</t>
  </si>
  <si>
    <t>febrero- marzo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</si>
  <si>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</si>
  <si>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</si>
  <si>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</si>
  <si>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</si>
  <si>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</si>
  <si>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</si>
  <si>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</si>
  <si>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</si>
  <si>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</si>
  <si>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</si>
  <si>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</si>
  <si>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del terreno</t>
  </si>
  <si>
    <t>JH</t>
  </si>
  <si>
    <t>agosto-septiembre</t>
  </si>
  <si>
    <t>Incorporación materia orgánica</t>
  </si>
  <si>
    <t>siembra</t>
  </si>
  <si>
    <t>septiembre-octubre</t>
  </si>
  <si>
    <t>Riego y fertirrigación</t>
  </si>
  <si>
    <t>agosto-marzo</t>
  </si>
  <si>
    <t>Aplicación agroquímicos</t>
  </si>
  <si>
    <t>octubre-enero</t>
  </si>
  <si>
    <t>Cosecha, selección.</t>
  </si>
  <si>
    <t>febrero-marzo</t>
  </si>
  <si>
    <t>Subtotal Jornadas Hombre</t>
  </si>
  <si>
    <t>JORNADAS ANIMAL</t>
  </si>
  <si>
    <t>Subtotal Jornadas Animal</t>
  </si>
  <si>
    <t>MAQUINARIA</t>
  </si>
  <si>
    <t>Tractor/Arado</t>
  </si>
  <si>
    <t>JM</t>
  </si>
  <si>
    <t>agosto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</si>
  <si>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</si>
  <si>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</si>
  <si>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</si>
  <si>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</si>
  <si>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</si>
  <si>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</si>
  <si>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</si>
  <si>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</si>
  <si>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</si>
  <si>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semillas( envase de 1000)</t>
  </si>
  <si>
    <t xml:space="preserve">u </t>
  </si>
  <si>
    <t>septiembre</t>
  </si>
  <si>
    <t>FERTILIZANTES</t>
  </si>
  <si>
    <t>Ultrasol crecimiento</t>
  </si>
  <si>
    <t>Kg</t>
  </si>
  <si>
    <t>octubre-noviembre</t>
  </si>
  <si>
    <t>Ultrasol Producción</t>
  </si>
  <si>
    <t>noviembre-enero</t>
  </si>
  <si>
    <t>Ultrasol Multipropósito</t>
  </si>
  <si>
    <t>Acido Fosfórico</t>
  </si>
  <si>
    <t>Fosfato monoamónico</t>
  </si>
  <si>
    <t xml:space="preserve">septiembre </t>
  </si>
  <si>
    <t>Nitrato de Calcio</t>
  </si>
  <si>
    <t>Lt.</t>
  </si>
  <si>
    <t>octubre-diciembre</t>
  </si>
  <si>
    <t>Fosfimax 40-20</t>
  </si>
  <si>
    <t>septiembre- octubre</t>
  </si>
  <si>
    <t>Nitrofoska</t>
  </si>
  <si>
    <t>octubre- enero</t>
  </si>
  <si>
    <t>Materia orgánica (guano)</t>
  </si>
  <si>
    <t>julio-agosto</t>
  </si>
  <si>
    <t>INSECTICIDAS</t>
  </si>
  <si>
    <t>Manzate (F)</t>
  </si>
  <si>
    <t>abril- octubre</t>
  </si>
  <si>
    <t>Karate zeon (I)</t>
  </si>
  <si>
    <t>marzo-septiembre</t>
  </si>
  <si>
    <t>Clorpirifos 48% EC</t>
  </si>
  <si>
    <t>Subtotal Insumos</t>
  </si>
  <si>
    <t>OTROS</t>
  </si>
  <si>
    <t>Item</t>
  </si>
  <si>
    <t>Ecosalt</t>
  </si>
  <si>
    <t>l</t>
  </si>
  <si>
    <t>agosto- septiembre</t>
  </si>
  <si>
    <t>cinta de riego</t>
  </si>
  <si>
    <t>u</t>
  </si>
  <si>
    <t xml:space="preserve">agosto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</si>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</sst>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0" fontId="5" fillId="0" borderId="55" xfId="0" applyFont="1" applyFill="1" applyBorder="1"/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7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6" xfId="0" applyNumberFormat="1" applyFont="1" applyFill="1" applyBorder="1" applyAlignment="1">
      <alignment horizontal="justify" vertical="justify"/>
    </xf>
    <xf numFmtId="49" fontId="2" fillId="3" borderId="56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10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7" xfId="0" applyNumberFormat="1" applyFont="1" applyFill="1" applyBorder="1" applyAlignment="1">
      <alignment horizontal="right" vertical="justify"/>
    </xf>
    <xf numFmtId="0" fontId="3" fillId="3" borderId="57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5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5" xfId="0" applyNumberFormat="1" applyFont="1" applyFill="1" applyBorder="1" applyAlignment="1">
      <alignment horizontal="right" vertical="center" wrapText="1"/>
    </xf>
    <xf numFmtId="0" fontId="1" fillId="2" borderId="55" xfId="0" applyNumberFormat="1" applyFont="1" applyFill="1" applyBorder="1" applyAlignment="1">
      <alignment horizontal="right" vertical="center" wrapText="1"/>
    </xf>
    <xf numFmtId="3" fontId="1" fillId="2" borderId="55" xfId="0" applyNumberFormat="1" applyFont="1" applyFill="1" applyBorder="1" applyAlignment="1">
      <alignment horizontal="right" vertical="center" wrapText="1"/>
    </xf>
    <xf numFmtId="0" fontId="1" fillId="0" borderId="55" xfId="0" applyNumberFormat="1" applyFont="1" applyBorder="1" applyAlignment="1">
      <alignment horizontal="right" vertical="center"/>
    </xf>
    <xf numFmtId="49" fontId="1" fillId="2" borderId="55" xfId="0" applyNumberFormat="1" applyFont="1" applyFill="1" applyBorder="1" applyAlignment="1">
      <alignment horizontal="left" vertical="center" wrapText="1"/>
    </xf>
    <xf numFmtId="0" fontId="1" fillId="0" borderId="55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5" xfId="0" applyNumberFormat="1" applyFont="1" applyFill="1" applyBorder="1" applyAlignment="1">
      <alignment horizontal="left" vertical="center"/>
    </xf>
    <xf numFmtId="49" fontId="5" fillId="10" borderId="55" xfId="0" applyNumberFormat="1" applyFont="1" applyFill="1" applyBorder="1" applyAlignment="1">
      <alignment horizontal="right" vertical="center" wrapText="1"/>
    </xf>
    <xf numFmtId="3" fontId="1" fillId="2" borderId="55" xfId="0" applyNumberFormat="1" applyFont="1" applyFill="1" applyBorder="1" applyAlignment="1">
      <alignment horizontal="right"/>
    </xf>
    <xf numFmtId="49" fontId="6" fillId="2" borderId="58" xfId="0" applyNumberFormat="1" applyFont="1" applyFill="1" applyBorder="1" applyAlignment="1">
      <alignment horizontal="left" vertical="center" wrapText="1"/>
    </xf>
    <xf numFmtId="49" fontId="1" fillId="2" borderId="58" xfId="0" applyNumberFormat="1" applyFont="1" applyFill="1" applyBorder="1"/>
    <xf numFmtId="49" fontId="6" fillId="2" borderId="58" xfId="0" applyNumberFormat="1" applyFont="1" applyFill="1" applyBorder="1"/>
    <xf numFmtId="0" fontId="6" fillId="2" borderId="55" xfId="0" applyFont="1" applyFill="1" applyBorder="1" applyAlignment="1">
      <alignment horizontal="right" vertical="center" wrapText="1"/>
    </xf>
    <xf numFmtId="49" fontId="1" fillId="2" borderId="55" xfId="0" applyNumberFormat="1" applyFont="1" applyFill="1" applyBorder="1" applyAlignment="1">
      <alignment horizontal="right"/>
    </xf>
    <xf numFmtId="0" fontId="1" fillId="2" borderId="55" xfId="0" applyNumberFormat="1" applyFont="1" applyFill="1" applyBorder="1" applyAlignment="1">
      <alignment horizontal="right"/>
    </xf>
    <xf numFmtId="0" fontId="1" fillId="2" borderId="55" xfId="0" applyFont="1" applyFill="1" applyBorder="1" applyAlignment="1">
      <alignment horizontal="right"/>
    </xf>
    <xf numFmtId="0" fontId="1" fillId="10" borderId="55" xfId="0" applyFont="1" applyFill="1" applyBorder="1" applyAlignment="1">
      <alignment horizontal="right"/>
    </xf>
    <xf numFmtId="3" fontId="1" fillId="10" borderId="5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right"/>
    </xf>
    <xf numFmtId="0" fontId="5" fillId="0" borderId="55" xfId="0" applyFont="1" applyFill="1" applyBorder="1" applyAlignment="1">
      <alignment horizontal="right" wrapText="1"/>
    </xf>
    <xf numFmtId="0" fontId="5" fillId="0" borderId="55" xfId="0" applyFont="1" applyFill="1" applyBorder="1" applyAlignment="1">
      <alignment horizontal="right" vertical="center"/>
    </xf>
    <xf numFmtId="3" fontId="1" fillId="2" borderId="55" xfId="0" applyNumberFormat="1" applyFont="1" applyFill="1" applyBorder="1" applyAlignment="1">
      <alignment horizontal="right" vertical="center"/>
    </xf>
    <xf numFmtId="1" fontId="1" fillId="2" borderId="5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7" fillId="0" borderId="59" xfId="0" applyFont="1" applyFill="1" applyBorder="1"/>
    <xf numFmtId="0" fontId="5" fillId="0" borderId="59" xfId="0" applyFont="1" applyFill="1" applyBorder="1" applyAlignment="1">
      <alignment wrapText="1"/>
    </xf>
    <xf numFmtId="49" fontId="1" fillId="2" borderId="55" xfId="0" applyNumberFormat="1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10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I7" sqref="I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5" customFormat="1" ht="12" customHeight="1" x14ac:dyDescent="0.2">
      <c r="A9" s="13"/>
      <c r="B9" s="5" t="s">
        <v>0</v>
      </c>
      <c r="C9" s="96" t="s">
        <v>1</v>
      </c>
      <c r="D9" s="6"/>
      <c r="E9" s="144" t="s">
        <v>2</v>
      </c>
      <c r="F9" s="145"/>
      <c r="G9" s="101">
        <v>7500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s="15" customFormat="1" ht="26.25" customHeight="1" x14ac:dyDescent="0.2">
      <c r="A10" s="13"/>
      <c r="B10" s="7" t="s">
        <v>3</v>
      </c>
      <c r="C10" s="97" t="s">
        <v>4</v>
      </c>
      <c r="D10" s="6"/>
      <c r="E10" s="146" t="s">
        <v>5</v>
      </c>
      <c r="F10" s="147"/>
      <c r="G10" s="96" t="s">
        <v>6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s="15" customFormat="1" ht="18" customHeight="1" x14ac:dyDescent="0.2">
      <c r="A11" s="13"/>
      <c r="B11" s="7" t="s">
        <v>7</v>
      </c>
      <c r="C11" s="96" t="s">
        <v>8</v>
      </c>
      <c r="D11" s="6"/>
      <c r="E11" s="146" t="s">
        <v>9</v>
      </c>
      <c r="F11" s="147"/>
      <c r="G11" s="131">
        <v>900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15" customFormat="1" ht="11.25" customHeight="1" x14ac:dyDescent="0.2">
      <c r="A12" s="13"/>
      <c r="B12" s="7" t="s">
        <v>10</v>
      </c>
      <c r="C12" s="97" t="s">
        <v>11</v>
      </c>
      <c r="D12" s="6"/>
      <c r="E12" s="99" t="s">
        <v>12</v>
      </c>
      <c r="F12" s="137"/>
      <c r="G12" s="100">
        <f>(G9*G11)</f>
        <v>6750000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s="15" customFormat="1" ht="11.25" customHeight="1" x14ac:dyDescent="0.2">
      <c r="A13" s="13"/>
      <c r="B13" s="7" t="s">
        <v>13</v>
      </c>
      <c r="C13" s="96" t="s">
        <v>14</v>
      </c>
      <c r="D13" s="6"/>
      <c r="E13" s="146" t="s">
        <v>15</v>
      </c>
      <c r="F13" s="147"/>
      <c r="G13" s="96" t="s">
        <v>16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s="15" customFormat="1" ht="13.5" customHeight="1" x14ac:dyDescent="0.2">
      <c r="A14" s="13"/>
      <c r="B14" s="7" t="s">
        <v>17</v>
      </c>
      <c r="C14" s="96" t="s">
        <v>18</v>
      </c>
      <c r="D14" s="6"/>
      <c r="E14" s="146" t="s">
        <v>19</v>
      </c>
      <c r="F14" s="147"/>
      <c r="G14" s="96" t="s">
        <v>20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s="15" customFormat="1" ht="25.5" customHeight="1" x14ac:dyDescent="0.2">
      <c r="A15" s="13"/>
      <c r="B15" s="7" t="s">
        <v>21</v>
      </c>
      <c r="C15" s="98">
        <v>44989</v>
      </c>
      <c r="D15" s="6"/>
      <c r="E15" s="148" t="s">
        <v>22</v>
      </c>
      <c r="F15" s="149"/>
      <c r="G15" s="97" t="s">
        <v>23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s="15" customFormat="1" ht="12" customHeight="1" x14ac:dyDescent="0.25">
      <c r="A16" s="16"/>
      <c r="B16" s="17"/>
      <c r="C16" s="18"/>
      <c r="D16" s="19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s="15" customFormat="1" ht="12" customHeight="1" x14ac:dyDescent="0.25">
      <c r="A17" s="22"/>
      <c r="B17" s="150" t="s">
        <v>24</v>
      </c>
      <c r="C17" s="151"/>
      <c r="D17" s="151"/>
      <c r="E17" s="151"/>
      <c r="F17" s="151"/>
      <c r="G17" s="15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s="15" customFormat="1" ht="12" customHeight="1" x14ac:dyDescent="0.25">
      <c r="A18" s="16"/>
      <c r="B18" s="23"/>
      <c r="C18" s="24"/>
      <c r="D18" s="24"/>
      <c r="E18" s="24"/>
      <c r="F18" s="24"/>
      <c r="G18" s="2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s="15" customFormat="1" ht="12" customHeight="1" x14ac:dyDescent="0.25">
      <c r="A19" s="13"/>
      <c r="B19" s="25" t="s">
        <v>25</v>
      </c>
      <c r="C19" s="26"/>
      <c r="D19" s="19"/>
      <c r="E19" s="19"/>
      <c r="F19" s="19"/>
      <c r="G19" s="19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s="15" customFormat="1" ht="24" customHeight="1" x14ac:dyDescent="0.25">
      <c r="A20" s="22"/>
      <c r="B20" s="27" t="s">
        <v>26</v>
      </c>
      <c r="C20" s="27" t="s">
        <v>27</v>
      </c>
      <c r="D20" s="27" t="s">
        <v>28</v>
      </c>
      <c r="E20" s="27" t="s">
        <v>29</v>
      </c>
      <c r="F20" s="27" t="s">
        <v>30</v>
      </c>
      <c r="G20" s="27" t="s">
        <v>31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s="15" customFormat="1" ht="12.75" customHeight="1" x14ac:dyDescent="0.2">
      <c r="A21" s="22"/>
      <c r="B21" s="8" t="s">
        <v>32</v>
      </c>
      <c r="C21" s="97" t="s">
        <v>33</v>
      </c>
      <c r="D21" s="102">
        <v>8</v>
      </c>
      <c r="E21" s="134" t="s">
        <v>34</v>
      </c>
      <c r="F21" s="100">
        <v>40000</v>
      </c>
      <c r="G21" s="100">
        <f t="shared" ref="G21:G26" si="0">(D21*F21)</f>
        <v>320000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 s="15" customFormat="1" ht="12.75" customHeight="1" x14ac:dyDescent="0.2">
      <c r="A22" s="22"/>
      <c r="B22" s="8" t="s">
        <v>35</v>
      </c>
      <c r="C22" s="97" t="s">
        <v>33</v>
      </c>
      <c r="D22" s="102">
        <v>12</v>
      </c>
      <c r="E22" s="134" t="s">
        <v>34</v>
      </c>
      <c r="F22" s="100">
        <v>40000</v>
      </c>
      <c r="G22" s="100">
        <f t="shared" si="0"/>
        <v>480000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 s="15" customFormat="1" ht="12.75" customHeight="1" x14ac:dyDescent="0.2">
      <c r="A23" s="22"/>
      <c r="B23" s="8" t="s">
        <v>36</v>
      </c>
      <c r="C23" s="97" t="s">
        <v>33</v>
      </c>
      <c r="D23" s="102">
        <v>6</v>
      </c>
      <c r="E23" s="134" t="s">
        <v>37</v>
      </c>
      <c r="F23" s="100">
        <v>40000</v>
      </c>
      <c r="G23" s="100">
        <f t="shared" si="0"/>
        <v>240000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 s="15" customFormat="1" ht="12.75" customHeight="1" x14ac:dyDescent="0.2">
      <c r="A24" s="22"/>
      <c r="B24" s="8" t="s">
        <v>38</v>
      </c>
      <c r="C24" s="97" t="s">
        <v>33</v>
      </c>
      <c r="D24" s="102">
        <v>12</v>
      </c>
      <c r="E24" s="134" t="s">
        <v>39</v>
      </c>
      <c r="F24" s="100">
        <v>40000</v>
      </c>
      <c r="G24" s="100">
        <f t="shared" si="0"/>
        <v>480000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pans="1:255" s="15" customFormat="1" ht="12.75" customHeight="1" x14ac:dyDescent="0.2">
      <c r="A25" s="22"/>
      <c r="B25" s="8" t="s">
        <v>40</v>
      </c>
      <c r="C25" s="97" t="s">
        <v>33</v>
      </c>
      <c r="D25" s="102">
        <v>6</v>
      </c>
      <c r="E25" s="134" t="s">
        <v>41</v>
      </c>
      <c r="F25" s="100">
        <v>40000</v>
      </c>
      <c r="G25" s="100">
        <f t="shared" si="0"/>
        <v>240000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pans="1:255" s="15" customFormat="1" ht="12.75" customHeight="1" x14ac:dyDescent="0.2">
      <c r="A26" s="22"/>
      <c r="B26" s="8" t="s">
        <v>42</v>
      </c>
      <c r="C26" s="97" t="s">
        <v>33</v>
      </c>
      <c r="D26" s="102">
        <v>15</v>
      </c>
      <c r="E26" s="134" t="s">
        <v>43</v>
      </c>
      <c r="F26" s="100">
        <v>40000</v>
      </c>
      <c r="G26" s="100">
        <f t="shared" si="0"/>
        <v>600000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</row>
    <row r="27" spans="1:255" s="15" customFormat="1" ht="12.75" customHeight="1" x14ac:dyDescent="0.25">
      <c r="A27" s="22"/>
      <c r="B27" s="28" t="s">
        <v>44</v>
      </c>
      <c r="C27" s="94"/>
      <c r="D27" s="94"/>
      <c r="E27" s="94"/>
      <c r="F27" s="94"/>
      <c r="G27" s="95">
        <f>SUM(G21:G26)</f>
        <v>2360000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pans="1:255" s="15" customFormat="1" ht="12" customHeight="1" x14ac:dyDescent="0.25">
      <c r="A28" s="16"/>
      <c r="B28" s="23"/>
      <c r="C28" s="24"/>
      <c r="D28" s="24"/>
      <c r="E28" s="24"/>
      <c r="F28" s="29"/>
      <c r="G28" s="29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</row>
    <row r="29" spans="1:255" s="15" customFormat="1" ht="12" customHeight="1" x14ac:dyDescent="0.25">
      <c r="A29" s="13"/>
      <c r="B29" s="30" t="s">
        <v>45</v>
      </c>
      <c r="C29" s="31"/>
      <c r="D29" s="32"/>
      <c r="E29" s="32"/>
      <c r="F29" s="32"/>
      <c r="G29" s="32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pans="1:255" s="15" customFormat="1" ht="24" customHeight="1" x14ac:dyDescent="0.25">
      <c r="A30" s="13"/>
      <c r="B30" s="33" t="s">
        <v>26</v>
      </c>
      <c r="C30" s="34" t="s">
        <v>27</v>
      </c>
      <c r="D30" s="34" t="s">
        <v>28</v>
      </c>
      <c r="E30" s="33" t="s">
        <v>29</v>
      </c>
      <c r="F30" s="34" t="s">
        <v>30</v>
      </c>
      <c r="G30" s="33" t="s">
        <v>31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pans="1:255" s="15" customFormat="1" ht="12" customHeight="1" x14ac:dyDescent="0.25">
      <c r="A31" s="13"/>
      <c r="B31" s="35"/>
      <c r="C31" s="35"/>
      <c r="D31" s="35"/>
      <c r="E31" s="35"/>
      <c r="F31" s="35"/>
      <c r="G31" s="35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</row>
    <row r="32" spans="1:255" s="15" customFormat="1" ht="12" customHeight="1" x14ac:dyDescent="0.25">
      <c r="A32" s="13"/>
      <c r="B32" s="36" t="s">
        <v>46</v>
      </c>
      <c r="C32" s="37"/>
      <c r="D32" s="37"/>
      <c r="E32" s="37"/>
      <c r="F32" s="37"/>
      <c r="G32" s="37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pans="1:255" s="15" customFormat="1" ht="12" customHeight="1" x14ac:dyDescent="0.25">
      <c r="A33" s="16"/>
      <c r="B33" s="38"/>
      <c r="C33" s="39"/>
      <c r="D33" s="39"/>
      <c r="E33" s="39"/>
      <c r="F33" s="40"/>
      <c r="G33" s="40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</row>
    <row r="34" spans="1:255" s="15" customFormat="1" ht="12" customHeight="1" x14ac:dyDescent="0.25">
      <c r="A34" s="13"/>
      <c r="B34" s="30" t="s">
        <v>47</v>
      </c>
      <c r="C34" s="31"/>
      <c r="D34" s="32"/>
      <c r="E34" s="32"/>
      <c r="F34" s="32"/>
      <c r="G34" s="32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</row>
    <row r="35" spans="1:255" s="15" customFormat="1" ht="24" customHeight="1" x14ac:dyDescent="0.25">
      <c r="A35" s="13"/>
      <c r="B35" s="44" t="s">
        <v>26</v>
      </c>
      <c r="C35" s="44" t="s">
        <v>27</v>
      </c>
      <c r="D35" s="44" t="s">
        <v>28</v>
      </c>
      <c r="E35" s="44" t="s">
        <v>29</v>
      </c>
      <c r="F35" s="45" t="s">
        <v>30</v>
      </c>
      <c r="G35" s="44" t="s">
        <v>31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</row>
    <row r="36" spans="1:255" s="15" customFormat="1" ht="12.75" x14ac:dyDescent="0.25">
      <c r="A36" s="41"/>
      <c r="B36" s="116" t="s">
        <v>48</v>
      </c>
      <c r="C36" s="112" t="s">
        <v>49</v>
      </c>
      <c r="D36" s="113">
        <v>4</v>
      </c>
      <c r="E36" s="97" t="s">
        <v>50</v>
      </c>
      <c r="F36" s="114">
        <v>45000</v>
      </c>
      <c r="G36" s="114">
        <f>D36*F36</f>
        <v>180000</v>
      </c>
      <c r="H36" s="14"/>
      <c r="I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pans="1:255" s="15" customFormat="1" ht="12.75" x14ac:dyDescent="0.25">
      <c r="A37" s="41"/>
      <c r="B37" s="118" t="s">
        <v>51</v>
      </c>
      <c r="C37" s="112" t="s">
        <v>49</v>
      </c>
      <c r="D37" s="102">
        <v>2</v>
      </c>
      <c r="E37" s="97" t="s">
        <v>50</v>
      </c>
      <c r="F37" s="114">
        <v>40000</v>
      </c>
      <c r="G37" s="114">
        <f t="shared" ref="G37:G39" si="1">D37*F37</f>
        <v>80000</v>
      </c>
      <c r="H37" s="14"/>
      <c r="I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</row>
    <row r="38" spans="1:255" s="15" customFormat="1" ht="12.75" x14ac:dyDescent="0.25">
      <c r="A38" s="41"/>
      <c r="B38" s="116" t="s">
        <v>52</v>
      </c>
      <c r="C38" s="112" t="s">
        <v>49</v>
      </c>
      <c r="D38" s="113">
        <v>2</v>
      </c>
      <c r="E38" s="97" t="s">
        <v>50</v>
      </c>
      <c r="F38" s="114">
        <v>45000</v>
      </c>
      <c r="G38" s="114">
        <f t="shared" si="1"/>
        <v>90000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</row>
    <row r="39" spans="1:255" s="15" customFormat="1" ht="12.75" x14ac:dyDescent="0.25">
      <c r="A39" s="41"/>
      <c r="B39" s="117" t="s">
        <v>53</v>
      </c>
      <c r="C39" s="112" t="s">
        <v>49</v>
      </c>
      <c r="D39" s="115">
        <v>2</v>
      </c>
      <c r="E39" s="97" t="s">
        <v>50</v>
      </c>
      <c r="F39" s="114">
        <v>40000</v>
      </c>
      <c r="G39" s="114">
        <f t="shared" si="1"/>
        <v>80000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</row>
    <row r="40" spans="1:255" s="15" customFormat="1" ht="12.75" customHeight="1" x14ac:dyDescent="0.25">
      <c r="A40" s="13"/>
      <c r="B40" s="42" t="s">
        <v>54</v>
      </c>
      <c r="C40" s="93"/>
      <c r="D40" s="93"/>
      <c r="E40" s="93"/>
      <c r="F40" s="93"/>
      <c r="G40" s="92">
        <f>SUM(G36:G39)</f>
        <v>430000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</row>
    <row r="41" spans="1:255" s="15" customFormat="1" ht="12" customHeight="1" x14ac:dyDescent="0.25">
      <c r="A41" s="16"/>
      <c r="B41" s="38"/>
      <c r="C41" s="39"/>
      <c r="D41" s="39"/>
      <c r="E41" s="39"/>
      <c r="F41" s="40"/>
      <c r="G41" s="40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</row>
    <row r="42" spans="1:255" s="15" customFormat="1" ht="12" customHeight="1" x14ac:dyDescent="0.25">
      <c r="A42" s="13"/>
      <c r="B42" s="30" t="s">
        <v>55</v>
      </c>
      <c r="C42" s="31"/>
      <c r="D42" s="32"/>
      <c r="E42" s="32"/>
      <c r="F42" s="32"/>
      <c r="G42" s="32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</row>
    <row r="43" spans="1:255" s="15" customFormat="1" ht="24" customHeight="1" x14ac:dyDescent="0.25">
      <c r="A43" s="13"/>
      <c r="B43" s="45" t="s">
        <v>56</v>
      </c>
      <c r="C43" s="45" t="s">
        <v>57</v>
      </c>
      <c r="D43" s="45" t="s">
        <v>58</v>
      </c>
      <c r="E43" s="45" t="s">
        <v>29</v>
      </c>
      <c r="F43" s="45" t="s">
        <v>30</v>
      </c>
      <c r="G43" s="45" t="s">
        <v>31</v>
      </c>
      <c r="H43" s="14"/>
      <c r="I43" s="14"/>
      <c r="J43" s="14"/>
      <c r="K43" s="43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</row>
    <row r="44" spans="1:255" s="15" customFormat="1" ht="12.75" customHeight="1" x14ac:dyDescent="0.25">
      <c r="A44" s="41"/>
      <c r="B44" s="122" t="s">
        <v>59</v>
      </c>
      <c r="C44" s="125"/>
      <c r="D44" s="125"/>
      <c r="E44" s="125"/>
      <c r="F44" s="125"/>
      <c r="G44" s="125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</row>
    <row r="45" spans="1:255" s="15" customFormat="1" ht="12.75" customHeight="1" x14ac:dyDescent="0.2">
      <c r="A45" s="41"/>
      <c r="B45" s="123" t="s">
        <v>60</v>
      </c>
      <c r="C45" s="126" t="s">
        <v>61</v>
      </c>
      <c r="D45" s="127">
        <v>4</v>
      </c>
      <c r="E45" s="126" t="s">
        <v>62</v>
      </c>
      <c r="F45" s="121">
        <v>105882</v>
      </c>
      <c r="G45" s="121">
        <f>(D45*F45)</f>
        <v>423528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</row>
    <row r="46" spans="1:255" s="15" customFormat="1" ht="12.75" customHeight="1" x14ac:dyDescent="0.2">
      <c r="A46" s="41"/>
      <c r="B46" s="124" t="s">
        <v>63</v>
      </c>
      <c r="C46" s="128"/>
      <c r="D46" s="128"/>
      <c r="E46" s="128"/>
      <c r="F46" s="121"/>
      <c r="G46" s="121">
        <f t="shared" ref="G46:G59" si="2">(D46*F46)</f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</row>
    <row r="47" spans="1:255" s="15" customFormat="1" ht="12.75" customHeight="1" x14ac:dyDescent="0.2">
      <c r="A47" s="41"/>
      <c r="B47" s="138" t="s">
        <v>64</v>
      </c>
      <c r="C47" s="128" t="s">
        <v>65</v>
      </c>
      <c r="D47" s="128">
        <v>50</v>
      </c>
      <c r="E47" s="132" t="s">
        <v>66</v>
      </c>
      <c r="F47" s="121">
        <v>1328</v>
      </c>
      <c r="G47" s="121">
        <f t="shared" si="2"/>
        <v>66400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</row>
    <row r="48" spans="1:255" s="15" customFormat="1" ht="12.75" customHeight="1" x14ac:dyDescent="0.2">
      <c r="A48" s="41"/>
      <c r="B48" s="138" t="s">
        <v>67</v>
      </c>
      <c r="C48" s="128" t="s">
        <v>65</v>
      </c>
      <c r="D48" s="128">
        <v>150</v>
      </c>
      <c r="E48" s="132" t="s">
        <v>68</v>
      </c>
      <c r="F48" s="121">
        <v>1882</v>
      </c>
      <c r="G48" s="121">
        <f t="shared" si="2"/>
        <v>282300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</row>
    <row r="49" spans="1:255" s="15" customFormat="1" ht="12.75" customHeight="1" x14ac:dyDescent="0.2">
      <c r="A49" s="41"/>
      <c r="B49" s="138" t="s">
        <v>69</v>
      </c>
      <c r="C49" s="128" t="s">
        <v>65</v>
      </c>
      <c r="D49" s="128">
        <v>50</v>
      </c>
      <c r="E49" s="133" t="s">
        <v>41</v>
      </c>
      <c r="F49" s="121">
        <v>1842</v>
      </c>
      <c r="G49" s="121">
        <f t="shared" si="2"/>
        <v>92100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</row>
    <row r="50" spans="1:255" s="15" customFormat="1" ht="12.75" customHeight="1" x14ac:dyDescent="0.2">
      <c r="A50" s="41"/>
      <c r="B50" s="139" t="s">
        <v>70</v>
      </c>
      <c r="C50" s="128" t="s">
        <v>65</v>
      </c>
      <c r="D50" s="128">
        <v>20</v>
      </c>
      <c r="E50" s="132" t="s">
        <v>41</v>
      </c>
      <c r="F50" s="121">
        <v>1832</v>
      </c>
      <c r="G50" s="121">
        <f t="shared" si="2"/>
        <v>36640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</row>
    <row r="51" spans="1:255" s="15" customFormat="1" ht="12.75" customHeight="1" x14ac:dyDescent="0.2">
      <c r="A51" s="41"/>
      <c r="B51" s="139" t="s">
        <v>71</v>
      </c>
      <c r="C51" s="128" t="s">
        <v>65</v>
      </c>
      <c r="D51" s="128">
        <v>150</v>
      </c>
      <c r="E51" s="132" t="s">
        <v>72</v>
      </c>
      <c r="F51" s="121">
        <v>1462</v>
      </c>
      <c r="G51" s="121">
        <f t="shared" si="2"/>
        <v>219300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spans="1:255" s="15" customFormat="1" ht="12.75" customHeight="1" x14ac:dyDescent="0.2">
      <c r="A52" s="41"/>
      <c r="B52" s="139" t="s">
        <v>73</v>
      </c>
      <c r="C52" s="128" t="s">
        <v>74</v>
      </c>
      <c r="D52" s="128">
        <v>200</v>
      </c>
      <c r="E52" s="133" t="s">
        <v>75</v>
      </c>
      <c r="F52" s="121">
        <v>1210</v>
      </c>
      <c r="G52" s="121">
        <f t="shared" si="2"/>
        <v>242000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</row>
    <row r="53" spans="1:255" s="15" customFormat="1" ht="12.75" customHeight="1" x14ac:dyDescent="0.2">
      <c r="A53" s="41"/>
      <c r="B53" s="139" t="s">
        <v>76</v>
      </c>
      <c r="C53" s="128" t="s">
        <v>74</v>
      </c>
      <c r="D53" s="128">
        <v>4</v>
      </c>
      <c r="E53" s="133" t="s">
        <v>77</v>
      </c>
      <c r="F53" s="121">
        <v>11344</v>
      </c>
      <c r="G53" s="121">
        <f t="shared" si="2"/>
        <v>45376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</row>
    <row r="54" spans="1:255" s="15" customFormat="1" ht="12.75" customHeight="1" x14ac:dyDescent="0.2">
      <c r="A54" s="41"/>
      <c r="B54" s="139" t="s">
        <v>78</v>
      </c>
      <c r="C54" s="128" t="s">
        <v>65</v>
      </c>
      <c r="D54" s="128">
        <v>5</v>
      </c>
      <c r="E54" s="133" t="s">
        <v>79</v>
      </c>
      <c r="F54" s="121">
        <v>6000</v>
      </c>
      <c r="G54" s="121">
        <f t="shared" si="2"/>
        <v>30000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</row>
    <row r="55" spans="1:255" s="15" customFormat="1" ht="12.75" customHeight="1" x14ac:dyDescent="0.2">
      <c r="A55" s="41"/>
      <c r="B55" s="139" t="s">
        <v>80</v>
      </c>
      <c r="C55" s="126" t="s">
        <v>65</v>
      </c>
      <c r="D55" s="127">
        <v>12000</v>
      </c>
      <c r="E55" s="133" t="s">
        <v>81</v>
      </c>
      <c r="F55" s="121">
        <v>132</v>
      </c>
      <c r="G55" s="121">
        <f t="shared" si="2"/>
        <v>1584000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</row>
    <row r="56" spans="1:255" s="15" customFormat="1" ht="12.75" customHeight="1" x14ac:dyDescent="0.2">
      <c r="A56" s="41"/>
      <c r="B56" s="124" t="s">
        <v>82</v>
      </c>
      <c r="C56" s="128"/>
      <c r="D56" s="128"/>
      <c r="E56" s="128"/>
      <c r="F56" s="121"/>
      <c r="G56" s="121">
        <f t="shared" si="2"/>
        <v>0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</row>
    <row r="57" spans="1:255" s="15" customFormat="1" ht="12.75" customHeight="1" x14ac:dyDescent="0.2">
      <c r="A57" s="41"/>
      <c r="B57" s="138" t="s">
        <v>83</v>
      </c>
      <c r="C57" s="129" t="s">
        <v>65</v>
      </c>
      <c r="D57" s="129">
        <v>4</v>
      </c>
      <c r="E57" s="132" t="s">
        <v>84</v>
      </c>
      <c r="F57" s="130">
        <v>6555</v>
      </c>
      <c r="G57" s="121">
        <f t="shared" si="2"/>
        <v>26220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</row>
    <row r="58" spans="1:255" s="15" customFormat="1" ht="12.75" customHeight="1" x14ac:dyDescent="0.2">
      <c r="A58" s="41"/>
      <c r="B58" s="138" t="s">
        <v>85</v>
      </c>
      <c r="C58" s="129" t="s">
        <v>74</v>
      </c>
      <c r="D58" s="129">
        <v>1</v>
      </c>
      <c r="E58" s="132" t="s">
        <v>86</v>
      </c>
      <c r="F58" s="130">
        <v>35714</v>
      </c>
      <c r="G58" s="121">
        <f t="shared" si="2"/>
        <v>35714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pans="1:255" s="15" customFormat="1" ht="12.75" customHeight="1" x14ac:dyDescent="0.2">
      <c r="A59" s="41"/>
      <c r="B59" s="138" t="s">
        <v>87</v>
      </c>
      <c r="C59" s="129" t="s">
        <v>74</v>
      </c>
      <c r="D59" s="129">
        <v>1</v>
      </c>
      <c r="E59" s="132" t="s">
        <v>86</v>
      </c>
      <c r="F59" s="130">
        <v>17647</v>
      </c>
      <c r="G59" s="121">
        <f t="shared" si="2"/>
        <v>17647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3.5" customHeight="1" x14ac:dyDescent="0.25">
      <c r="A60" s="13"/>
      <c r="B60" s="42" t="s">
        <v>88</v>
      </c>
      <c r="C60" s="93"/>
      <c r="D60" s="93"/>
      <c r="E60" s="93"/>
      <c r="F60" s="93"/>
      <c r="G60" s="92">
        <f>SUM(G44:G59)</f>
        <v>3101225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5" customFormat="1" ht="12" customHeight="1" x14ac:dyDescent="0.25">
      <c r="A61" s="16"/>
      <c r="B61" s="38"/>
      <c r="C61" s="39"/>
      <c r="D61" s="39"/>
      <c r="E61" s="39"/>
      <c r="F61" s="40"/>
      <c r="G61" s="40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pans="1:255" s="15" customFormat="1" ht="12" customHeight="1" x14ac:dyDescent="0.25">
      <c r="A62" s="13"/>
      <c r="B62" s="30" t="s">
        <v>89</v>
      </c>
      <c r="C62" s="31"/>
      <c r="D62" s="32"/>
      <c r="E62" s="32"/>
      <c r="F62" s="32"/>
      <c r="G62" s="32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</row>
    <row r="63" spans="1:255" s="15" customFormat="1" ht="24" customHeight="1" x14ac:dyDescent="0.25">
      <c r="A63" s="13"/>
      <c r="B63" s="44" t="s">
        <v>90</v>
      </c>
      <c r="C63" s="45" t="s">
        <v>57</v>
      </c>
      <c r="D63" s="46" t="s">
        <v>58</v>
      </c>
      <c r="E63" s="44" t="s">
        <v>29</v>
      </c>
      <c r="F63" s="46" t="s">
        <v>30</v>
      </c>
      <c r="G63" s="47" t="s">
        <v>31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pans="1:255" s="15" customFormat="1" ht="12.75" x14ac:dyDescent="0.25">
      <c r="A64" s="41"/>
      <c r="B64" s="119" t="s">
        <v>91</v>
      </c>
      <c r="C64" s="120" t="s">
        <v>92</v>
      </c>
      <c r="D64" s="135">
        <v>20</v>
      </c>
      <c r="E64" s="103" t="s">
        <v>93</v>
      </c>
      <c r="F64" s="136">
        <v>3319</v>
      </c>
      <c r="G64" s="135">
        <f t="shared" ref="G64" si="3">(D64*F64)</f>
        <v>66380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</row>
    <row r="65" spans="1:255" s="143" customFormat="1" ht="12.75" x14ac:dyDescent="0.25">
      <c r="A65" s="141"/>
      <c r="B65" s="116" t="s">
        <v>94</v>
      </c>
      <c r="C65" s="140" t="s">
        <v>95</v>
      </c>
      <c r="D65" s="135">
        <v>2</v>
      </c>
      <c r="E65" s="112" t="s">
        <v>96</v>
      </c>
      <c r="F65" s="136">
        <v>182513</v>
      </c>
      <c r="G65" s="135">
        <f>(D65*F65)</f>
        <v>365026</v>
      </c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  <c r="BF65" s="142"/>
      <c r="BG65" s="142"/>
      <c r="BH65" s="142"/>
      <c r="BI65" s="142"/>
      <c r="BJ65" s="142"/>
      <c r="BK65" s="142"/>
      <c r="BL65" s="142"/>
      <c r="BM65" s="142"/>
      <c r="BN65" s="142"/>
      <c r="BO65" s="142"/>
      <c r="BP65" s="142"/>
      <c r="BQ65" s="142"/>
      <c r="BR65" s="142"/>
      <c r="BS65" s="142"/>
      <c r="BT65" s="142"/>
      <c r="BU65" s="142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142"/>
      <c r="CQ65" s="142"/>
      <c r="CR65" s="142"/>
      <c r="CS65" s="142"/>
      <c r="CT65" s="142"/>
      <c r="CU65" s="142"/>
      <c r="CV65" s="142"/>
      <c r="CW65" s="142"/>
      <c r="CX65" s="142"/>
      <c r="CY65" s="142"/>
      <c r="CZ65" s="142"/>
      <c r="DA65" s="142"/>
      <c r="DB65" s="142"/>
      <c r="DC65" s="142"/>
      <c r="DD65" s="142"/>
      <c r="DE65" s="142"/>
      <c r="DF65" s="142"/>
      <c r="DG65" s="142"/>
      <c r="DH65" s="142"/>
      <c r="DI65" s="142"/>
      <c r="DJ65" s="142"/>
      <c r="DK65" s="142"/>
      <c r="DL65" s="142"/>
      <c r="DM65" s="142"/>
      <c r="DN65" s="142"/>
      <c r="DO65" s="142"/>
      <c r="DP65" s="142"/>
      <c r="DQ65" s="142"/>
      <c r="DR65" s="142"/>
      <c r="DS65" s="142"/>
      <c r="DT65" s="142"/>
      <c r="DU65" s="142"/>
      <c r="DV65" s="142"/>
      <c r="DW65" s="142"/>
      <c r="DX65" s="142"/>
      <c r="DY65" s="142"/>
      <c r="DZ65" s="142"/>
      <c r="EA65" s="142"/>
      <c r="EB65" s="142"/>
      <c r="EC65" s="142"/>
      <c r="ED65" s="142"/>
      <c r="EE65" s="142"/>
      <c r="EF65" s="142"/>
      <c r="EG65" s="142"/>
      <c r="EH65" s="142"/>
      <c r="EI65" s="142"/>
      <c r="EJ65" s="142"/>
      <c r="EK65" s="142"/>
      <c r="EL65" s="142"/>
      <c r="EM65" s="142"/>
      <c r="EN65" s="142"/>
      <c r="EO65" s="142"/>
      <c r="EP65" s="142"/>
      <c r="EQ65" s="142"/>
      <c r="ER65" s="142"/>
      <c r="ES65" s="142"/>
      <c r="ET65" s="142"/>
      <c r="EU65" s="142"/>
      <c r="EV65" s="142"/>
      <c r="EW65" s="142"/>
      <c r="EX65" s="142"/>
      <c r="EY65" s="142"/>
      <c r="EZ65" s="142"/>
      <c r="FA65" s="142"/>
      <c r="FB65" s="142"/>
      <c r="FC65" s="142"/>
      <c r="FD65" s="142"/>
      <c r="FE65" s="142"/>
      <c r="FF65" s="142"/>
      <c r="FG65" s="142"/>
      <c r="FH65" s="142"/>
      <c r="FI65" s="142"/>
      <c r="FJ65" s="142"/>
      <c r="FK65" s="142"/>
      <c r="FL65" s="142"/>
      <c r="FM65" s="142"/>
      <c r="FN65" s="142"/>
      <c r="FO65" s="142"/>
      <c r="FP65" s="142"/>
      <c r="FQ65" s="142"/>
      <c r="FR65" s="142"/>
      <c r="FS65" s="142"/>
      <c r="FT65" s="142"/>
      <c r="FU65" s="142"/>
      <c r="FV65" s="142"/>
      <c r="FW65" s="142"/>
      <c r="FX65" s="142"/>
      <c r="FY65" s="142"/>
      <c r="FZ65" s="142"/>
      <c r="GA65" s="142"/>
      <c r="GB65" s="142"/>
      <c r="GC65" s="142"/>
      <c r="GD65" s="142"/>
      <c r="GE65" s="142"/>
      <c r="GF65" s="142"/>
      <c r="GG65" s="142"/>
      <c r="GH65" s="142"/>
      <c r="GI65" s="142"/>
      <c r="GJ65" s="142"/>
      <c r="GK65" s="142"/>
      <c r="GL65" s="142"/>
      <c r="GM65" s="142"/>
      <c r="GN65" s="142"/>
      <c r="GO65" s="142"/>
      <c r="GP65" s="142"/>
      <c r="GQ65" s="142"/>
      <c r="GR65" s="142"/>
      <c r="GS65" s="142"/>
      <c r="GT65" s="142"/>
      <c r="GU65" s="142"/>
      <c r="GV65" s="142"/>
      <c r="GW65" s="142"/>
      <c r="GX65" s="142"/>
      <c r="GY65" s="142"/>
      <c r="GZ65" s="142"/>
      <c r="HA65" s="142"/>
      <c r="HB65" s="142"/>
      <c r="HC65" s="142"/>
      <c r="HD65" s="142"/>
      <c r="HE65" s="142"/>
      <c r="HF65" s="142"/>
      <c r="HG65" s="142"/>
      <c r="HH65" s="142"/>
      <c r="HI65" s="142"/>
      <c r="HJ65" s="142"/>
      <c r="HK65" s="142"/>
      <c r="HL65" s="142"/>
      <c r="HM65" s="142"/>
      <c r="HN65" s="142"/>
      <c r="HO65" s="142"/>
      <c r="HP65" s="142"/>
      <c r="HQ65" s="142"/>
      <c r="HR65" s="142"/>
      <c r="HS65" s="142"/>
      <c r="HT65" s="142"/>
      <c r="HU65" s="142"/>
      <c r="HV65" s="142"/>
      <c r="HW65" s="142"/>
      <c r="HX65" s="142"/>
      <c r="HY65" s="142"/>
      <c r="HZ65" s="142"/>
      <c r="IA65" s="142"/>
      <c r="IB65" s="142"/>
      <c r="IC65" s="142"/>
      <c r="ID65" s="142"/>
      <c r="IE65" s="142"/>
      <c r="IF65" s="142"/>
      <c r="IG65" s="142"/>
      <c r="IH65" s="142"/>
      <c r="II65" s="142"/>
      <c r="IJ65" s="142"/>
      <c r="IK65" s="142"/>
      <c r="IL65" s="142"/>
      <c r="IM65" s="142"/>
      <c r="IN65" s="142"/>
      <c r="IO65" s="142"/>
      <c r="IP65" s="142"/>
      <c r="IQ65" s="142"/>
      <c r="IR65" s="142"/>
      <c r="IS65" s="142"/>
      <c r="IT65" s="142"/>
      <c r="IU65" s="142"/>
    </row>
    <row r="66" spans="1:255" s="15" customFormat="1" ht="13.5" customHeight="1" x14ac:dyDescent="0.25">
      <c r="A66" s="13"/>
      <c r="B66" s="42" t="s">
        <v>97</v>
      </c>
      <c r="C66" s="93"/>
      <c r="D66" s="93"/>
      <c r="E66" s="93"/>
      <c r="F66" s="93"/>
      <c r="G66" s="92">
        <f>SUM(G64:G65)</f>
        <v>431406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</row>
    <row r="67" spans="1:255" s="15" customFormat="1" ht="12" customHeight="1" x14ac:dyDescent="0.25">
      <c r="A67" s="16"/>
      <c r="B67" s="48"/>
      <c r="C67" s="48"/>
      <c r="D67" s="48"/>
      <c r="E67" s="48"/>
      <c r="F67" s="49"/>
      <c r="G67" s="49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</row>
    <row r="68" spans="1:255" s="15" customFormat="1" ht="12" customHeight="1" x14ac:dyDescent="0.25">
      <c r="A68" s="41"/>
      <c r="B68" s="50" t="s">
        <v>98</v>
      </c>
      <c r="C68" s="51"/>
      <c r="D68" s="51"/>
      <c r="E68" s="51"/>
      <c r="F68" s="51"/>
      <c r="G68" s="88">
        <f>G27+G40+G60+G66</f>
        <v>6322631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</row>
    <row r="69" spans="1:255" s="15" customFormat="1" ht="12" customHeight="1" x14ac:dyDescent="0.25">
      <c r="A69" s="41"/>
      <c r="B69" s="52" t="s">
        <v>99</v>
      </c>
      <c r="C69" s="53"/>
      <c r="D69" s="53"/>
      <c r="E69" s="53"/>
      <c r="F69" s="53"/>
      <c r="G69" s="89">
        <f>G68*0.05</f>
        <v>316131.55000000005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</row>
    <row r="70" spans="1:255" s="15" customFormat="1" ht="12" customHeight="1" x14ac:dyDescent="0.25">
      <c r="A70" s="41"/>
      <c r="B70" s="54" t="s">
        <v>100</v>
      </c>
      <c r="C70" s="55"/>
      <c r="D70" s="55"/>
      <c r="E70" s="55"/>
      <c r="F70" s="55"/>
      <c r="G70" s="90">
        <f>G69+G68</f>
        <v>6638762.5499999998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</row>
    <row r="71" spans="1:255" s="15" customFormat="1" ht="12" customHeight="1" x14ac:dyDescent="0.25">
      <c r="A71" s="41"/>
      <c r="B71" s="52" t="s">
        <v>101</v>
      </c>
      <c r="C71" s="53"/>
      <c r="D71" s="53"/>
      <c r="E71" s="53"/>
      <c r="F71" s="53"/>
      <c r="G71" s="89">
        <f>G12</f>
        <v>6750000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</row>
    <row r="72" spans="1:255" s="15" customFormat="1" ht="12" customHeight="1" x14ac:dyDescent="0.25">
      <c r="A72" s="41"/>
      <c r="B72" s="56" t="s">
        <v>102</v>
      </c>
      <c r="C72" s="57"/>
      <c r="D72" s="57"/>
      <c r="E72" s="57"/>
      <c r="F72" s="57"/>
      <c r="G72" s="91">
        <f>G71-G70</f>
        <v>111237.45000000019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</row>
    <row r="73" spans="1:255" s="15" customFormat="1" ht="12" customHeight="1" x14ac:dyDescent="0.25">
      <c r="A73" s="41"/>
      <c r="B73" s="58" t="s">
        <v>103</v>
      </c>
      <c r="C73" s="59"/>
      <c r="D73" s="59"/>
      <c r="E73" s="59"/>
      <c r="F73" s="59"/>
      <c r="G73" s="60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</row>
    <row r="74" spans="1:255" s="15" customFormat="1" ht="12.75" customHeight="1" thickBot="1" x14ac:dyDescent="0.3">
      <c r="A74" s="41"/>
      <c r="B74" s="61"/>
      <c r="C74" s="59"/>
      <c r="D74" s="59"/>
      <c r="E74" s="59"/>
      <c r="F74" s="59"/>
      <c r="G74" s="60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</row>
    <row r="75" spans="1:255" s="15" customFormat="1" ht="12" customHeight="1" x14ac:dyDescent="0.25">
      <c r="A75" s="41"/>
      <c r="B75" s="62" t="s">
        <v>104</v>
      </c>
      <c r="C75" s="63"/>
      <c r="D75" s="63"/>
      <c r="E75" s="63"/>
      <c r="F75" s="64"/>
      <c r="G75" s="60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</row>
    <row r="76" spans="1:255" s="15" customFormat="1" ht="12" customHeight="1" x14ac:dyDescent="0.25">
      <c r="A76" s="41"/>
      <c r="B76" s="9" t="s">
        <v>105</v>
      </c>
      <c r="C76" s="61"/>
      <c r="D76" s="61"/>
      <c r="E76" s="61"/>
      <c r="F76" s="65"/>
      <c r="G76" s="60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</row>
    <row r="77" spans="1:255" s="15" customFormat="1" ht="12" customHeight="1" x14ac:dyDescent="0.25">
      <c r="A77" s="41"/>
      <c r="B77" s="9" t="s">
        <v>106</v>
      </c>
      <c r="C77" s="61"/>
      <c r="D77" s="61"/>
      <c r="E77" s="61"/>
      <c r="F77" s="65"/>
      <c r="G77" s="60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</row>
    <row r="78" spans="1:255" s="15" customFormat="1" ht="12" customHeight="1" x14ac:dyDescent="0.25">
      <c r="A78" s="41"/>
      <c r="B78" s="9" t="s">
        <v>107</v>
      </c>
      <c r="C78" s="61"/>
      <c r="D78" s="61"/>
      <c r="E78" s="61"/>
      <c r="F78" s="65"/>
      <c r="G78" s="60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</row>
    <row r="79" spans="1:255" s="15" customFormat="1" ht="12" customHeight="1" x14ac:dyDescent="0.25">
      <c r="A79" s="41"/>
      <c r="B79" s="9" t="s">
        <v>108</v>
      </c>
      <c r="C79" s="61"/>
      <c r="D79" s="61"/>
      <c r="E79" s="61"/>
      <c r="F79" s="65"/>
      <c r="G79" s="60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</row>
    <row r="80" spans="1:255" s="15" customFormat="1" ht="12" customHeight="1" x14ac:dyDescent="0.25">
      <c r="A80" s="41"/>
      <c r="B80" s="9" t="s">
        <v>109</v>
      </c>
      <c r="C80" s="61"/>
      <c r="D80" s="61"/>
      <c r="E80" s="61"/>
      <c r="F80" s="65"/>
      <c r="G80" s="60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</row>
    <row r="81" spans="1:255" s="15" customFormat="1" ht="12.75" customHeight="1" thickBot="1" x14ac:dyDescent="0.3">
      <c r="A81" s="41"/>
      <c r="B81" s="10" t="s">
        <v>110</v>
      </c>
      <c r="C81" s="66"/>
      <c r="D81" s="66"/>
      <c r="E81" s="66"/>
      <c r="F81" s="67"/>
      <c r="G81" s="60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</row>
    <row r="82" spans="1:255" s="15" customFormat="1" ht="12.75" customHeight="1" x14ac:dyDescent="0.25">
      <c r="A82" s="41"/>
      <c r="B82" s="61"/>
      <c r="C82" s="61"/>
      <c r="D82" s="61"/>
      <c r="E82" s="61"/>
      <c r="F82" s="61"/>
      <c r="G82" s="60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</row>
    <row r="83" spans="1:255" s="15" customFormat="1" ht="15" customHeight="1" thickBot="1" x14ac:dyDescent="0.3">
      <c r="A83" s="41"/>
      <c r="B83" s="153" t="s">
        <v>111</v>
      </c>
      <c r="C83" s="154"/>
      <c r="D83" s="68"/>
      <c r="E83" s="69"/>
      <c r="F83" s="69"/>
      <c r="G83" s="60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</row>
    <row r="84" spans="1:255" s="15" customFormat="1" ht="12" customHeight="1" x14ac:dyDescent="0.25">
      <c r="A84" s="41"/>
      <c r="B84" s="70" t="s">
        <v>90</v>
      </c>
      <c r="C84" s="108" t="s">
        <v>112</v>
      </c>
      <c r="D84" s="109" t="s">
        <v>113</v>
      </c>
      <c r="E84" s="69"/>
      <c r="F84" s="69"/>
      <c r="G84" s="60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</row>
    <row r="85" spans="1:255" s="15" customFormat="1" ht="12" customHeight="1" x14ac:dyDescent="0.25">
      <c r="A85" s="41"/>
      <c r="B85" s="71" t="s">
        <v>114</v>
      </c>
      <c r="C85" s="104">
        <f>G27</f>
        <v>2360000</v>
      </c>
      <c r="D85" s="105">
        <f>(C85/C91)</f>
        <v>0.35548793652817123</v>
      </c>
      <c r="E85" s="69"/>
      <c r="F85" s="69"/>
      <c r="G85" s="60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</row>
    <row r="86" spans="1:255" s="15" customFormat="1" ht="12" customHeight="1" x14ac:dyDescent="0.25">
      <c r="A86" s="41"/>
      <c r="B86" s="71" t="s">
        <v>115</v>
      </c>
      <c r="C86" s="106">
        <v>0</v>
      </c>
      <c r="D86" s="105">
        <v>0</v>
      </c>
      <c r="E86" s="69"/>
      <c r="F86" s="69"/>
      <c r="G86" s="60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</row>
    <row r="87" spans="1:255" s="15" customFormat="1" ht="12" customHeight="1" x14ac:dyDescent="0.25">
      <c r="A87" s="41"/>
      <c r="B87" s="71" t="s">
        <v>116</v>
      </c>
      <c r="C87" s="104">
        <f>G40</f>
        <v>430000</v>
      </c>
      <c r="D87" s="105">
        <f>(C87/C91)</f>
        <v>6.4771107079285434E-2</v>
      </c>
      <c r="E87" s="69"/>
      <c r="F87" s="69"/>
      <c r="G87" s="60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</row>
    <row r="88" spans="1:255" s="15" customFormat="1" ht="12" customHeight="1" x14ac:dyDescent="0.25">
      <c r="A88" s="41"/>
      <c r="B88" s="71" t="s">
        <v>56</v>
      </c>
      <c r="C88" s="104">
        <f>G60</f>
        <v>3101225</v>
      </c>
      <c r="D88" s="105">
        <f>(C88/C91)</f>
        <v>0.46713901523710921</v>
      </c>
      <c r="E88" s="69"/>
      <c r="F88" s="69"/>
      <c r="G88" s="60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</row>
    <row r="89" spans="1:255" s="15" customFormat="1" ht="12" customHeight="1" x14ac:dyDescent="0.25">
      <c r="A89" s="41"/>
      <c r="B89" s="71" t="s">
        <v>117</v>
      </c>
      <c r="C89" s="110">
        <f>G66</f>
        <v>431406</v>
      </c>
      <c r="D89" s="105">
        <f>(C89/C91)</f>
        <v>6.4982893536386532E-2</v>
      </c>
      <c r="E89" s="72"/>
      <c r="F89" s="72"/>
      <c r="G89" s="60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</row>
    <row r="90" spans="1:255" s="15" customFormat="1" ht="12" customHeight="1" x14ac:dyDescent="0.25">
      <c r="A90" s="41"/>
      <c r="B90" s="71" t="s">
        <v>118</v>
      </c>
      <c r="C90" s="110">
        <f>G69</f>
        <v>316131.55000000005</v>
      </c>
      <c r="D90" s="105">
        <f>(C90/C91)</f>
        <v>4.761904761904763E-2</v>
      </c>
      <c r="E90" s="72"/>
      <c r="F90" s="72"/>
      <c r="G90" s="60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  <c r="IM90" s="14"/>
      <c r="IN90" s="14"/>
      <c r="IO90" s="14"/>
      <c r="IP90" s="14"/>
      <c r="IQ90" s="14"/>
      <c r="IR90" s="14"/>
      <c r="IS90" s="14"/>
      <c r="IT90" s="14"/>
      <c r="IU90" s="14"/>
    </row>
    <row r="91" spans="1:255" s="15" customFormat="1" ht="12.75" customHeight="1" thickBot="1" x14ac:dyDescent="0.3">
      <c r="A91" s="41"/>
      <c r="B91" s="73" t="s">
        <v>119</v>
      </c>
      <c r="C91" s="111">
        <f>SUM(C85:C90)</f>
        <v>6638762.5499999998</v>
      </c>
      <c r="D91" s="107">
        <f>SUM(D85:D90)</f>
        <v>1</v>
      </c>
      <c r="E91" s="72"/>
      <c r="F91" s="72"/>
      <c r="G91" s="60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</row>
    <row r="92" spans="1:255" s="15" customFormat="1" ht="12" customHeight="1" x14ac:dyDescent="0.25">
      <c r="A92" s="41"/>
      <c r="B92" s="61"/>
      <c r="C92" s="59"/>
      <c r="D92" s="59"/>
      <c r="E92" s="59"/>
      <c r="F92" s="59"/>
      <c r="G92" s="60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</row>
    <row r="93" spans="1:255" s="15" customFormat="1" ht="12.75" customHeight="1" x14ac:dyDescent="0.25">
      <c r="A93" s="41"/>
      <c r="B93" s="75"/>
      <c r="C93" s="59"/>
      <c r="D93" s="59"/>
      <c r="E93" s="59"/>
      <c r="F93" s="59"/>
      <c r="G93" s="60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</row>
    <row r="94" spans="1:255" s="15" customFormat="1" ht="12" customHeight="1" thickBot="1" x14ac:dyDescent="0.3">
      <c r="A94" s="76"/>
      <c r="B94" s="77"/>
      <c r="C94" s="78" t="s">
        <v>120</v>
      </c>
      <c r="D94" s="79"/>
      <c r="E94" s="80"/>
      <c r="F94" s="81"/>
      <c r="G94" s="60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pans="1:255" s="15" customFormat="1" ht="12" customHeight="1" x14ac:dyDescent="0.25">
      <c r="A95" s="41"/>
      <c r="B95" s="87" t="s">
        <v>121</v>
      </c>
      <c r="C95" s="11">
        <v>7300</v>
      </c>
      <c r="D95" s="11">
        <v>7500</v>
      </c>
      <c r="E95" s="12">
        <v>7700</v>
      </c>
      <c r="F95" s="82"/>
      <c r="G95" s="83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</row>
    <row r="96" spans="1:255" s="15" customFormat="1" ht="12.75" customHeight="1" thickBot="1" x14ac:dyDescent="0.3">
      <c r="A96" s="41"/>
      <c r="B96" s="73" t="s">
        <v>122</v>
      </c>
      <c r="C96" s="74">
        <f>(G70/C95)</f>
        <v>909.41952739726025</v>
      </c>
      <c r="D96" s="74">
        <f>(G70/D95)</f>
        <v>885.16833999999994</v>
      </c>
      <c r="E96" s="84">
        <f>(G70/E95)</f>
        <v>862.17695454545458</v>
      </c>
      <c r="F96" s="82"/>
      <c r="G96" s="83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</row>
    <row r="97" spans="1:255" s="15" customFormat="1" ht="15.6" customHeight="1" x14ac:dyDescent="0.25">
      <c r="A97" s="41"/>
      <c r="B97" s="152" t="s">
        <v>123</v>
      </c>
      <c r="C97" s="152"/>
      <c r="D97" s="152"/>
      <c r="E97" s="152"/>
      <c r="F97" s="61"/>
      <c r="G97" s="61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</row>
    <row r="98" spans="1:255" s="15" customFormat="1" ht="11.2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</row>
    <row r="99" spans="1:255" s="86" customFormat="1" ht="11.25" customHeight="1" x14ac:dyDescent="0.25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5"/>
      <c r="CW99" s="85"/>
      <c r="CX99" s="85"/>
      <c r="CY99" s="85"/>
      <c r="CZ99" s="85"/>
      <c r="DA99" s="85"/>
      <c r="DB99" s="85"/>
      <c r="DC99" s="85"/>
      <c r="DD99" s="85"/>
      <c r="DE99" s="85"/>
      <c r="DF99" s="85"/>
      <c r="DG99" s="85"/>
      <c r="DH99" s="85"/>
      <c r="DI99" s="85"/>
      <c r="DJ99" s="85"/>
      <c r="DK99" s="85"/>
      <c r="DL99" s="85"/>
      <c r="DM99" s="85"/>
      <c r="DN99" s="85"/>
      <c r="DO99" s="85"/>
      <c r="DP99" s="85"/>
      <c r="DQ99" s="85"/>
      <c r="DR99" s="85"/>
      <c r="DS99" s="85"/>
      <c r="DT99" s="85"/>
      <c r="DU99" s="85"/>
      <c r="DV99" s="85"/>
      <c r="DW99" s="85"/>
      <c r="DX99" s="85"/>
      <c r="DY99" s="85"/>
      <c r="DZ99" s="85"/>
      <c r="EA99" s="85"/>
      <c r="EB99" s="85"/>
      <c r="EC99" s="85"/>
      <c r="ED99" s="85"/>
      <c r="EE99" s="85"/>
      <c r="EF99" s="85"/>
      <c r="EG99" s="85"/>
      <c r="EH99" s="85"/>
      <c r="EI99" s="85"/>
      <c r="EJ99" s="85"/>
      <c r="EK99" s="85"/>
      <c r="EL99" s="85"/>
      <c r="EM99" s="85"/>
      <c r="EN99" s="85"/>
      <c r="EO99" s="85"/>
      <c r="EP99" s="85"/>
      <c r="EQ99" s="85"/>
      <c r="ER99" s="85"/>
      <c r="ES99" s="85"/>
      <c r="ET99" s="85"/>
      <c r="EU99" s="85"/>
      <c r="EV99" s="85"/>
      <c r="EW99" s="85"/>
      <c r="EX99" s="85"/>
      <c r="EY99" s="85"/>
      <c r="EZ99" s="85"/>
      <c r="FA99" s="85"/>
      <c r="FB99" s="85"/>
      <c r="FC99" s="85"/>
      <c r="FD99" s="85"/>
      <c r="FE99" s="85"/>
      <c r="FF99" s="85"/>
      <c r="FG99" s="85"/>
      <c r="FH99" s="85"/>
      <c r="FI99" s="85"/>
      <c r="FJ99" s="85"/>
      <c r="FK99" s="85"/>
      <c r="FL99" s="85"/>
      <c r="FM99" s="85"/>
      <c r="FN99" s="85"/>
      <c r="FO99" s="85"/>
      <c r="FP99" s="85"/>
      <c r="FQ99" s="85"/>
      <c r="FR99" s="85"/>
      <c r="FS99" s="85"/>
      <c r="FT99" s="85"/>
      <c r="FU99" s="85"/>
      <c r="FV99" s="85"/>
      <c r="FW99" s="85"/>
      <c r="FX99" s="85"/>
      <c r="FY99" s="85"/>
      <c r="FZ99" s="85"/>
      <c r="GA99" s="85"/>
      <c r="GB99" s="85"/>
      <c r="GC99" s="85"/>
      <c r="GD99" s="85"/>
      <c r="GE99" s="85"/>
      <c r="GF99" s="85"/>
      <c r="GG99" s="85"/>
      <c r="GH99" s="85"/>
      <c r="GI99" s="85"/>
      <c r="GJ99" s="85"/>
      <c r="GK99" s="85"/>
      <c r="GL99" s="85"/>
      <c r="GM99" s="85"/>
      <c r="GN99" s="85"/>
      <c r="GO99" s="85"/>
      <c r="GP99" s="85"/>
      <c r="GQ99" s="85"/>
      <c r="GR99" s="85"/>
      <c r="GS99" s="85"/>
      <c r="GT99" s="85"/>
      <c r="GU99" s="85"/>
      <c r="GV99" s="85"/>
      <c r="GW99" s="85"/>
      <c r="GX99" s="85"/>
      <c r="GY99" s="85"/>
      <c r="GZ99" s="85"/>
      <c r="HA99" s="85"/>
      <c r="HB99" s="85"/>
      <c r="HC99" s="85"/>
      <c r="HD99" s="85"/>
      <c r="HE99" s="85"/>
      <c r="HF99" s="85"/>
      <c r="HG99" s="85"/>
      <c r="HH99" s="85"/>
      <c r="HI99" s="85"/>
      <c r="HJ99" s="85"/>
      <c r="HK99" s="85"/>
      <c r="HL99" s="85"/>
      <c r="HM99" s="85"/>
      <c r="HN99" s="85"/>
      <c r="HO99" s="85"/>
      <c r="HP99" s="85"/>
      <c r="HQ99" s="85"/>
      <c r="HR99" s="85"/>
      <c r="HS99" s="85"/>
      <c r="HT99" s="85"/>
      <c r="HU99" s="85"/>
      <c r="HV99" s="85"/>
      <c r="HW99" s="85"/>
      <c r="HX99" s="85"/>
      <c r="HY99" s="85"/>
      <c r="HZ99" s="85"/>
      <c r="IA99" s="85"/>
      <c r="IB99" s="85"/>
      <c r="IC99" s="85"/>
      <c r="ID99" s="85"/>
      <c r="IE99" s="85"/>
      <c r="IF99" s="85"/>
      <c r="IG99" s="85"/>
      <c r="IH99" s="85"/>
      <c r="II99" s="85"/>
      <c r="IJ99" s="85"/>
      <c r="IK99" s="85"/>
      <c r="IL99" s="85"/>
      <c r="IM99" s="85"/>
      <c r="IN99" s="85"/>
      <c r="IO99" s="85"/>
      <c r="IP99" s="85"/>
      <c r="IQ99" s="85"/>
      <c r="IR99" s="85"/>
      <c r="IS99" s="85"/>
      <c r="IT99" s="85"/>
      <c r="IU99" s="85"/>
    </row>
    <row r="100" spans="1:255" s="86" customFormat="1" ht="11.25" customHeight="1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X100" s="85"/>
      <c r="CY100" s="85"/>
      <c r="CZ100" s="85"/>
      <c r="DA100" s="85"/>
      <c r="DB100" s="85"/>
      <c r="DC100" s="85"/>
      <c r="DD100" s="85"/>
      <c r="DE100" s="85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5"/>
      <c r="DQ100" s="85"/>
      <c r="DR100" s="85"/>
      <c r="DS100" s="85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5"/>
      <c r="EE100" s="85"/>
      <c r="EF100" s="85"/>
      <c r="EG100" s="85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5"/>
      <c r="ES100" s="85"/>
      <c r="ET100" s="85"/>
      <c r="EU100" s="85"/>
      <c r="EV100" s="85"/>
      <c r="EW100" s="85"/>
      <c r="EX100" s="85"/>
      <c r="EY100" s="85"/>
      <c r="EZ100" s="85"/>
      <c r="FA100" s="85"/>
      <c r="FB100" s="85"/>
      <c r="FC100" s="85"/>
      <c r="FD100" s="85"/>
      <c r="FE100" s="85"/>
      <c r="FF100" s="85"/>
      <c r="FG100" s="85"/>
      <c r="FH100" s="85"/>
      <c r="FI100" s="85"/>
      <c r="FJ100" s="85"/>
      <c r="FK100" s="85"/>
      <c r="FL100" s="85"/>
      <c r="FM100" s="85"/>
      <c r="FN100" s="85"/>
      <c r="FO100" s="85"/>
      <c r="FP100" s="85"/>
      <c r="FQ100" s="85"/>
      <c r="FR100" s="85"/>
      <c r="FS100" s="85"/>
      <c r="FT100" s="85"/>
      <c r="FU100" s="85"/>
      <c r="FV100" s="85"/>
      <c r="FW100" s="85"/>
      <c r="FX100" s="85"/>
      <c r="FY100" s="85"/>
      <c r="FZ100" s="85"/>
      <c r="GA100" s="85"/>
      <c r="GB100" s="85"/>
      <c r="GC100" s="85"/>
      <c r="GD100" s="85"/>
      <c r="GE100" s="85"/>
      <c r="GF100" s="85"/>
      <c r="GG100" s="85"/>
      <c r="GH100" s="85"/>
      <c r="GI100" s="85"/>
      <c r="GJ100" s="85"/>
      <c r="GK100" s="85"/>
      <c r="GL100" s="85"/>
      <c r="GM100" s="85"/>
      <c r="GN100" s="85"/>
      <c r="GO100" s="85"/>
      <c r="GP100" s="85"/>
      <c r="GQ100" s="85"/>
      <c r="GR100" s="85"/>
      <c r="GS100" s="85"/>
      <c r="GT100" s="85"/>
      <c r="GU100" s="85"/>
      <c r="GV100" s="85"/>
      <c r="GW100" s="85"/>
      <c r="GX100" s="85"/>
      <c r="GY100" s="85"/>
      <c r="GZ100" s="85"/>
      <c r="HA100" s="85"/>
      <c r="HB100" s="85"/>
      <c r="HC100" s="85"/>
      <c r="HD100" s="85"/>
      <c r="HE100" s="85"/>
      <c r="HF100" s="85"/>
      <c r="HG100" s="85"/>
      <c r="HH100" s="85"/>
      <c r="HI100" s="85"/>
      <c r="HJ100" s="85"/>
      <c r="HK100" s="85"/>
      <c r="HL100" s="85"/>
      <c r="HM100" s="85"/>
      <c r="HN100" s="85"/>
      <c r="HO100" s="85"/>
      <c r="HP100" s="85"/>
      <c r="HQ100" s="85"/>
      <c r="HR100" s="85"/>
      <c r="HS100" s="85"/>
      <c r="HT100" s="85"/>
      <c r="HU100" s="85"/>
      <c r="HV100" s="85"/>
      <c r="HW100" s="85"/>
      <c r="HX100" s="85"/>
      <c r="HY100" s="85"/>
      <c r="HZ100" s="85"/>
      <c r="IA100" s="85"/>
      <c r="IB100" s="85"/>
      <c r="IC100" s="85"/>
      <c r="ID100" s="85"/>
      <c r="IE100" s="85"/>
      <c r="IF100" s="85"/>
      <c r="IG100" s="85"/>
      <c r="IH100" s="85"/>
      <c r="II100" s="85"/>
      <c r="IJ100" s="85"/>
      <c r="IK100" s="85"/>
      <c r="IL100" s="85"/>
      <c r="IM100" s="85"/>
      <c r="IN100" s="85"/>
      <c r="IO100" s="85"/>
      <c r="IP100" s="85"/>
      <c r="IQ100" s="85"/>
      <c r="IR100" s="85"/>
      <c r="IS100" s="85"/>
      <c r="IT100" s="85"/>
      <c r="IU100" s="85"/>
    </row>
  </sheetData>
  <mergeCells count="9">
    <mergeCell ref="E9:F9"/>
    <mergeCell ref="E14:F14"/>
    <mergeCell ref="E15:F15"/>
    <mergeCell ref="B17:G17"/>
    <mergeCell ref="B97:E97"/>
    <mergeCell ref="B83:C83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2023-03-30T11:44:27Z</dcterms:modified>
  <cp:category/>
  <cp:contentStatus/>
</cp:coreProperties>
</file>