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zuniga\Desktop\00 - CREDITOS\00 - CRÉDITOS 2023\00 - fichas técnicas 2023\01 - FORMATO CORREGIDO\Visadas\"/>
    </mc:Choice>
  </mc:AlternateContent>
  <bookViews>
    <workbookView xWindow="-120" yWindow="-120" windowWidth="29040" windowHeight="15840"/>
  </bookViews>
  <sheets>
    <sheet name="SANDIA CHILLAN" sheetId="1" r:id="rId1"/>
  </sheets>
  <definedNames>
    <definedName name="_xlnm.Print_Area" localSheetId="0">'SANDIA CHILLAN'!$A$1:$F$90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4" i="1" l="1"/>
  <c r="F57" i="1" l="1"/>
  <c r="F38" i="1"/>
  <c r="F50" i="1" l="1"/>
  <c r="F47" i="1"/>
  <c r="F49" i="1"/>
  <c r="F52" i="1"/>
  <c r="F35" i="1"/>
  <c r="F36" i="1"/>
  <c r="F37" i="1"/>
  <c r="F31" i="1"/>
  <c r="B80" i="1" s="1"/>
  <c r="F20" i="1"/>
  <c r="F21" i="1"/>
  <c r="F22" i="1"/>
  <c r="F23" i="1"/>
  <c r="F25" i="1"/>
  <c r="F59" i="1"/>
  <c r="F58" i="1"/>
  <c r="F46" i="1"/>
  <c r="F44" i="1"/>
  <c r="F11" i="1"/>
  <c r="F65" i="1" s="1"/>
  <c r="B83" i="1" l="1"/>
  <c r="F60" i="1"/>
  <c r="F53" i="1"/>
  <c r="B82" i="1" s="1"/>
  <c r="F26" i="1"/>
  <c r="B79" i="1" s="1"/>
  <c r="F39" i="1"/>
  <c r="B81" i="1" s="1"/>
  <c r="F62" i="1" l="1"/>
  <c r="F63" i="1" s="1"/>
  <c r="F64" i="1" s="1"/>
  <c r="B84" i="1" l="1"/>
  <c r="B85" i="1" s="1"/>
  <c r="B89" i="1"/>
  <c r="C89" i="1"/>
  <c r="D89" i="1"/>
  <c r="F66" i="1"/>
  <c r="C83" i="1" l="1"/>
  <c r="C82" i="1"/>
  <c r="C81" i="1"/>
  <c r="C79" i="1"/>
  <c r="C84" i="1"/>
  <c r="C85" i="1" l="1"/>
</calcChain>
</file>

<file path=xl/sharedStrings.xml><?xml version="1.0" encoding="utf-8"?>
<sst xmlns="http://schemas.openxmlformats.org/spreadsheetml/2006/main" count="153" uniqueCount="117">
  <si>
    <t>RUBRO O CULTIVO</t>
  </si>
  <si>
    <t>Sandia</t>
  </si>
  <si>
    <t>VARIEDAD</t>
  </si>
  <si>
    <t>Santa Amelia</t>
  </si>
  <si>
    <t>FECHA ESTIMADA  PRECIO VENTA</t>
  </si>
  <si>
    <t>NIVEL TECNOLÓGICO</t>
  </si>
  <si>
    <t>Medio</t>
  </si>
  <si>
    <t>REGIÓN</t>
  </si>
  <si>
    <t>Ñuble</t>
  </si>
  <si>
    <t>INGRESO ESPERADO, con IVA ($)</t>
  </si>
  <si>
    <t>AGENCIA DE ÁREA</t>
  </si>
  <si>
    <t>Chillán</t>
  </si>
  <si>
    <t>DESTINO PRODUCCION</t>
  </si>
  <si>
    <t>Mercado local</t>
  </si>
  <si>
    <t>COMUNA/LOCALIDAD</t>
  </si>
  <si>
    <t>Todas las comunas del área</t>
  </si>
  <si>
    <t>FECHA DE COSECHA</t>
  </si>
  <si>
    <t>Enero - Marzo</t>
  </si>
  <si>
    <t>FECHA PRECIO INSUMOS</t>
  </si>
  <si>
    <t>CONTINGENCIA</t>
  </si>
  <si>
    <t>Heladas - Sequía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</si>
  <si>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</si>
  <si>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</si>
  <si>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</si>
  <si>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</si>
  <si>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</si>
  <si>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</si>
  <si>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</si>
  <si>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</si>
  <si>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Plantación</t>
  </si>
  <si>
    <t>jh</t>
  </si>
  <si>
    <t>Oct - Dic</t>
  </si>
  <si>
    <t>Aplicación  Fertilizante</t>
  </si>
  <si>
    <t xml:space="preserve">Nov - Dic </t>
  </si>
  <si>
    <t>Aplicación  Agroquímicos</t>
  </si>
  <si>
    <t xml:space="preserve">Sept -Oct </t>
  </si>
  <si>
    <t>Arreglo de Guias</t>
  </si>
  <si>
    <t xml:space="preserve">Oct   </t>
  </si>
  <si>
    <t>Riego</t>
  </si>
  <si>
    <t>JORNADAS ANIMAL</t>
  </si>
  <si>
    <t>n/a</t>
  </si>
  <si>
    <t>Subtotal Jornadas Animal</t>
  </si>
  <si>
    <t>MAQUINARIA</t>
  </si>
  <si>
    <t>Aradura</t>
  </si>
  <si>
    <t>Ago</t>
  </si>
  <si>
    <t>Rastraje</t>
  </si>
  <si>
    <t xml:space="preserve">Sept </t>
  </si>
  <si>
    <t>Vibrocultivador</t>
  </si>
  <si>
    <t xml:space="preserve">Sept - Oct </t>
  </si>
  <si>
    <t>Oct</t>
  </si>
  <si>
    <t>Subtotal Costo Maquinaria</t>
  </si>
  <si>
    <t>INSUMOS</t>
  </si>
  <si>
    <t>Insumos</t>
  </si>
  <si>
    <t>Unidad (Kg/l/u)</t>
  </si>
  <si>
    <t>PLANTAS</t>
  </si>
  <si>
    <t>Plantas</t>
  </si>
  <si>
    <t xml:space="preserve">Unidad </t>
  </si>
  <si>
    <t>FERTILIZANTES</t>
  </si>
  <si>
    <t>kg</t>
  </si>
  <si>
    <t>Oct - Nov</t>
  </si>
  <si>
    <t>Nitrato de Potasio</t>
  </si>
  <si>
    <t xml:space="preserve">Nov - Ene </t>
  </si>
  <si>
    <t>FUNGICIDAS</t>
  </si>
  <si>
    <t>Strepto Plus</t>
  </si>
  <si>
    <t>Nov - Ene</t>
  </si>
  <si>
    <t>Oct - Ene</t>
  </si>
  <si>
    <t>INSECTICIDAS</t>
  </si>
  <si>
    <t>Troya 4EC</t>
  </si>
  <si>
    <t xml:space="preserve">lt </t>
  </si>
  <si>
    <t>Nov</t>
  </si>
  <si>
    <t>Subtotal Insumos</t>
  </si>
  <si>
    <t>OTROS</t>
  </si>
  <si>
    <t>Item</t>
  </si>
  <si>
    <t>ARRIENDO DE TIERRAS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</si>
  <si>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</si>
  <si>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</si>
  <si>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</si>
  <si>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</si>
  <si>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</si>
  <si>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</si>
  <si>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</si>
  <si>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</si>
  <si>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</si>
  <si>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</si>
  <si>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</si>
  <si>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</si>
  <si>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</si>
  <si>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</si>
  <si>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</si>
  <si>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</si>
  <si>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</si>
  <si>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</si>
  <si>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</si>
  <si>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</si>
  <si>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</si>
  <si>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ESCENARIOS COSTO UNITARIO  ($/UNIDAD)</t>
  </si>
  <si>
    <t>(*): Este valor representa el valor mìnimo de venta del producto</t>
  </si>
  <si>
    <t>Instalacion mulch y cinta riego</t>
  </si>
  <si>
    <t>Mezcla 9-41-12</t>
  </si>
  <si>
    <t>Metalaxil</t>
  </si>
  <si>
    <t>Cinta riego</t>
  </si>
  <si>
    <t>Rollo (2000 m)</t>
  </si>
  <si>
    <t>Mulch plastico</t>
  </si>
  <si>
    <t>Rollo</t>
  </si>
  <si>
    <t>Septiembre</t>
  </si>
  <si>
    <t>jm</t>
  </si>
  <si>
    <t>Cosecha y carga</t>
  </si>
  <si>
    <t>Nov - Mar</t>
  </si>
  <si>
    <t>Ene - Mar</t>
  </si>
  <si>
    <t>Subtotal Mano de Obra</t>
  </si>
  <si>
    <t>RENDIMIENTO (Unidad/Há.)</t>
  </si>
  <si>
    <t>PRECIO ESPERADO ($/Unidad)</t>
  </si>
  <si>
    <t>COSTO TOTAL/Há</t>
  </si>
  <si>
    <t>Rendimiento (Unidad /Hà)</t>
  </si>
  <si>
    <t>Costo unitario (Unidad) (*)</t>
  </si>
  <si>
    <t>$/Há</t>
  </si>
  <si>
    <t>Cantidad / Há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</si>
</sst>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 &quot;$&quot;* #,##0_ ;_ &quot;$&quot;* \-#,##0_ ;_ &quot;$&quot;* &quot;-&quot;_ ;_ @_ "/>
    <numFmt numFmtId="165" formatCode="_ * #,##0_ ;_ * \-#,##0_ ;_ * &quot;-&quot;_ ;_ @_ "/>
    <numFmt numFmtId="166" formatCode="&quot; &quot;* #,##0&quot;   &quot;;&quot;-&quot;* #,##0&quot;   &quot;;&quot; &quot;* &quot;-&quot;??&quot;   &quot;"/>
    <numFmt numFmtId="167" formatCode="[$$-340A]#,##0"/>
    <numFmt numFmtId="168" formatCode="[$$-340A]#,##0;[$$-340A]\-#,##0"/>
  </numFmts>
  <fonts count="12" x14ac:knownFonts="1">
    <font>
      <sz val="11"/>
      <color indexed="8"/>
      <name val="Calibri"/>
    </font>
    <font>
      <sz val="8"/>
      <color indexed="8"/>
      <name val="Arial Narrow"/>
      <family val="2"/>
    </font>
    <font>
      <b/>
      <sz val="8"/>
      <color indexed="9"/>
      <name val="Arial Narrow"/>
      <family val="2"/>
    </font>
    <font>
      <sz val="8"/>
      <color indexed="9"/>
      <name val="Arial Narrow"/>
      <family val="2"/>
    </font>
    <font>
      <b/>
      <i/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8"/>
      <name val="Arial Narrow"/>
      <family val="2"/>
    </font>
    <font>
      <b/>
      <sz val="8"/>
      <color indexed="15"/>
      <name val="Arial Narrow"/>
      <family val="2"/>
    </font>
    <font>
      <u/>
      <sz val="8"/>
      <color indexed="8"/>
      <name val="Arial Narrow"/>
      <family val="2"/>
    </font>
    <font>
      <b/>
      <u/>
      <sz val="8"/>
      <color indexed="8"/>
      <name val="Arial Narrow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72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thin">
        <color indexed="11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10"/>
      </right>
      <top/>
      <bottom style="thin">
        <color indexed="8"/>
      </bottom>
      <diagonal/>
    </border>
    <border>
      <left style="thin">
        <color indexed="11"/>
      </left>
      <right/>
      <top/>
      <bottom style="thin">
        <color indexed="11"/>
      </bottom>
      <diagonal/>
    </border>
    <border>
      <left/>
      <right/>
      <top/>
      <bottom style="thin">
        <color indexed="11"/>
      </bottom>
      <diagonal/>
    </border>
    <border>
      <left/>
      <right style="thin">
        <color indexed="10"/>
      </right>
      <top/>
      <bottom style="thin">
        <color indexed="11"/>
      </bottom>
      <diagonal/>
    </border>
    <border>
      <left/>
      <right style="thin">
        <color indexed="11"/>
      </right>
      <top/>
      <bottom style="thin">
        <color indexed="11"/>
      </bottom>
      <diagonal/>
    </border>
    <border>
      <left style="thin">
        <color indexed="11"/>
      </left>
      <right/>
      <top style="thin">
        <color indexed="11"/>
      </top>
      <bottom style="thin">
        <color indexed="11"/>
      </bottom>
      <diagonal/>
    </border>
    <border>
      <left/>
      <right/>
      <top style="thin">
        <color indexed="11"/>
      </top>
      <bottom style="thin">
        <color indexed="11"/>
      </bottom>
      <diagonal/>
    </border>
    <border>
      <left/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/>
      <top style="thin">
        <color indexed="8"/>
      </top>
      <bottom style="thin">
        <color indexed="11"/>
      </bottom>
      <diagonal/>
    </border>
    <border>
      <left/>
      <right/>
      <top style="thin">
        <color indexed="8"/>
      </top>
      <bottom style="thin">
        <color indexed="11"/>
      </bottom>
      <diagonal/>
    </border>
    <border>
      <left/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64"/>
      </left>
      <right/>
      <top style="thin">
        <color indexed="11"/>
      </top>
      <bottom style="thin">
        <color indexed="64"/>
      </bottom>
      <diagonal/>
    </border>
    <border>
      <left/>
      <right/>
      <top style="thin">
        <color indexed="11"/>
      </top>
      <bottom style="thin">
        <color indexed="64"/>
      </bottom>
      <diagonal/>
    </border>
    <border>
      <left/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64"/>
      </left>
      <right/>
      <top style="thin">
        <color indexed="11"/>
      </top>
      <bottom style="thin">
        <color indexed="11"/>
      </bottom>
      <diagonal/>
    </border>
    <border>
      <left style="thin">
        <color indexed="64"/>
      </left>
      <right/>
      <top style="thin">
        <color indexed="64"/>
      </top>
      <bottom style="thin">
        <color indexed="11"/>
      </bottom>
      <diagonal/>
    </border>
    <border>
      <left/>
      <right/>
      <top style="thin">
        <color indexed="64"/>
      </top>
      <bottom style="thin">
        <color indexed="11"/>
      </bottom>
      <diagonal/>
    </border>
    <border>
      <left/>
      <right style="thin">
        <color indexed="11"/>
      </right>
      <top style="thin">
        <color indexed="64"/>
      </top>
      <bottom style="thin">
        <color indexed="11"/>
      </bottom>
      <diagonal/>
    </border>
  </borders>
  <cellStyleXfs count="3">
    <xf numFmtId="0" fontId="0" fillId="0" borderId="0" applyNumberFormat="0" applyFill="0" applyBorder="0" applyProtection="0"/>
    <xf numFmtId="165" fontId="10" fillId="0" borderId="0" applyFont="0" applyFill="0" applyBorder="0" applyAlignment="0" applyProtection="0"/>
    <xf numFmtId="164" fontId="11" fillId="0" borderId="0" applyFont="0" applyFill="0" applyBorder="0" applyAlignment="0" applyProtection="0"/>
  </cellStyleXfs>
  <cellXfs count="133">
    <xf numFmtId="0" fontId="0" fillId="0" borderId="0" xfId="0"/>
    <xf numFmtId="0" fontId="1" fillId="2" borderId="8" xfId="0" applyFont="1" applyFill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justify" vertical="center" wrapText="1"/>
    </xf>
    <xf numFmtId="0" fontId="1" fillId="0" borderId="0" xfId="0" applyNumberFormat="1" applyFont="1" applyAlignment="1">
      <alignment horizontal="justify" vertical="center" wrapText="1"/>
    </xf>
    <xf numFmtId="0" fontId="1" fillId="0" borderId="0" xfId="0" applyFont="1" applyAlignment="1">
      <alignment horizontal="justify" vertical="center" wrapText="1"/>
    </xf>
    <xf numFmtId="0" fontId="1" fillId="2" borderId="2" xfId="0" applyFont="1" applyFill="1" applyBorder="1" applyAlignment="1">
      <alignment horizontal="justify" vertical="center" wrapText="1"/>
    </xf>
    <xf numFmtId="0" fontId="1" fillId="2" borderId="3" xfId="0" applyFont="1" applyFill="1" applyBorder="1" applyAlignment="1">
      <alignment horizontal="justify" vertical="center" wrapText="1"/>
    </xf>
    <xf numFmtId="49" fontId="2" fillId="3" borderId="4" xfId="0" applyNumberFormat="1" applyFont="1" applyFill="1" applyBorder="1" applyAlignment="1">
      <alignment horizontal="justify" vertical="center" wrapText="1"/>
    </xf>
    <xf numFmtId="49" fontId="1" fillId="2" borderId="5" xfId="0" applyNumberFormat="1" applyFont="1" applyFill="1" applyBorder="1" applyAlignment="1">
      <alignment horizontal="justify" vertical="center" wrapText="1"/>
    </xf>
    <xf numFmtId="0" fontId="1" fillId="2" borderId="6" xfId="0" applyFont="1" applyFill="1" applyBorder="1" applyAlignment="1">
      <alignment horizontal="justify" vertical="center" wrapText="1"/>
    </xf>
    <xf numFmtId="3" fontId="1" fillId="2" borderId="5" xfId="0" applyNumberFormat="1" applyFont="1" applyFill="1" applyBorder="1" applyAlignment="1">
      <alignment horizontal="justify" vertical="center" wrapText="1"/>
    </xf>
    <xf numFmtId="49" fontId="1" fillId="2" borderId="4" xfId="0" applyNumberFormat="1" applyFont="1" applyFill="1" applyBorder="1" applyAlignment="1">
      <alignment horizontal="justify" vertical="center" wrapText="1"/>
    </xf>
    <xf numFmtId="17" fontId="1" fillId="2" borderId="5" xfId="0" applyNumberFormat="1" applyFont="1" applyFill="1" applyBorder="1" applyAlignment="1">
      <alignment horizontal="justify" vertical="center" wrapText="1"/>
    </xf>
    <xf numFmtId="0" fontId="1" fillId="2" borderId="7" xfId="0" applyFont="1" applyFill="1" applyBorder="1" applyAlignment="1">
      <alignment horizontal="justify" vertical="center" wrapText="1"/>
    </xf>
    <xf numFmtId="14" fontId="1" fillId="2" borderId="8" xfId="0" applyNumberFormat="1" applyFont="1" applyFill="1" applyBorder="1" applyAlignment="1">
      <alignment horizontal="justify" vertical="center" wrapText="1"/>
    </xf>
    <xf numFmtId="0" fontId="1" fillId="2" borderId="9" xfId="0" applyFont="1" applyFill="1" applyBorder="1" applyAlignment="1">
      <alignment horizontal="justify" vertical="center" wrapText="1"/>
    </xf>
    <xf numFmtId="0" fontId="1" fillId="2" borderId="10" xfId="0" applyFont="1" applyFill="1" applyBorder="1" applyAlignment="1">
      <alignment horizontal="justify" vertical="center" wrapText="1"/>
    </xf>
    <xf numFmtId="0" fontId="1" fillId="2" borderId="5" xfId="0" applyNumberFormat="1" applyFont="1" applyFill="1" applyBorder="1" applyAlignment="1">
      <alignment horizontal="justify" vertical="center" wrapText="1"/>
    </xf>
    <xf numFmtId="3" fontId="1" fillId="2" borderId="10" xfId="0" applyNumberFormat="1" applyFont="1" applyFill="1" applyBorder="1" applyAlignment="1">
      <alignment horizontal="justify" vertical="center" wrapText="1"/>
    </xf>
    <xf numFmtId="0" fontId="1" fillId="2" borderId="12" xfId="0" applyFont="1" applyFill="1" applyBorder="1" applyAlignment="1">
      <alignment horizontal="justify" vertical="center" wrapText="1"/>
    </xf>
    <xf numFmtId="0" fontId="1" fillId="2" borderId="13" xfId="0" applyFont="1" applyFill="1" applyBorder="1" applyAlignment="1">
      <alignment horizontal="justify" vertical="center" wrapText="1"/>
    </xf>
    <xf numFmtId="0" fontId="1" fillId="2" borderId="14" xfId="0" applyFont="1" applyFill="1" applyBorder="1" applyAlignment="1">
      <alignment horizontal="justify" vertical="center" wrapText="1"/>
    </xf>
    <xf numFmtId="3" fontId="1" fillId="2" borderId="14" xfId="0" applyNumberFormat="1" applyFont="1" applyFill="1" applyBorder="1" applyAlignment="1">
      <alignment horizontal="justify" vertical="center" wrapText="1"/>
    </xf>
    <xf numFmtId="167" fontId="1" fillId="0" borderId="0" xfId="0" applyNumberFormat="1" applyFont="1" applyAlignment="1">
      <alignment horizontal="justify" vertical="center" wrapText="1"/>
    </xf>
    <xf numFmtId="0" fontId="1" fillId="0" borderId="17" xfId="0" applyNumberFormat="1" applyFont="1" applyBorder="1" applyAlignment="1">
      <alignment horizontal="justify" vertical="center" wrapText="1"/>
    </xf>
    <xf numFmtId="49" fontId="1" fillId="0" borderId="5" xfId="0" applyNumberFormat="1" applyFont="1" applyFill="1" applyBorder="1" applyAlignment="1">
      <alignment horizontal="justify" vertical="center" wrapText="1"/>
    </xf>
    <xf numFmtId="0" fontId="1" fillId="0" borderId="5" xfId="0" applyNumberFormat="1" applyFont="1" applyFill="1" applyBorder="1" applyAlignment="1">
      <alignment horizontal="justify" vertical="center" wrapText="1"/>
    </xf>
    <xf numFmtId="49" fontId="1" fillId="0" borderId="44" xfId="0" applyNumberFormat="1" applyFont="1" applyFill="1" applyBorder="1" applyAlignment="1">
      <alignment horizontal="justify" vertical="center" wrapText="1"/>
    </xf>
    <xf numFmtId="0" fontId="1" fillId="0" borderId="44" xfId="0" applyFont="1" applyFill="1" applyBorder="1" applyAlignment="1">
      <alignment horizontal="justify" vertical="center" wrapText="1"/>
    </xf>
    <xf numFmtId="49" fontId="6" fillId="10" borderId="45" xfId="0" applyNumberFormat="1" applyFont="1" applyFill="1" applyBorder="1" applyAlignment="1">
      <alignment horizontal="justify" vertical="center" wrapText="1"/>
    </xf>
    <xf numFmtId="0" fontId="6" fillId="10" borderId="45" xfId="0" applyNumberFormat="1" applyFont="1" applyFill="1" applyBorder="1" applyAlignment="1">
      <alignment horizontal="justify" vertical="center" wrapText="1"/>
    </xf>
    <xf numFmtId="49" fontId="7" fillId="5" borderId="5" xfId="0" applyNumberFormat="1" applyFont="1" applyFill="1" applyBorder="1" applyAlignment="1">
      <alignment horizontal="justify" vertical="center" wrapText="1"/>
    </xf>
    <xf numFmtId="0" fontId="1" fillId="2" borderId="5" xfId="0" applyFont="1" applyFill="1" applyBorder="1" applyAlignment="1">
      <alignment horizontal="justify" vertical="center" wrapText="1"/>
    </xf>
    <xf numFmtId="0" fontId="1" fillId="2" borderId="19" xfId="0" applyFont="1" applyFill="1" applyBorder="1" applyAlignment="1">
      <alignment horizontal="justify" vertical="center" wrapText="1"/>
    </xf>
    <xf numFmtId="3" fontId="1" fillId="2" borderId="19" xfId="0" applyNumberFormat="1" applyFont="1" applyFill="1" applyBorder="1" applyAlignment="1">
      <alignment horizontal="justify" vertical="center" wrapText="1"/>
    </xf>
    <xf numFmtId="49" fontId="1" fillId="2" borderId="17" xfId="0" applyNumberFormat="1" applyFont="1" applyFill="1" applyBorder="1" applyAlignment="1">
      <alignment horizontal="justify" vertical="center" wrapText="1"/>
    </xf>
    <xf numFmtId="0" fontId="2" fillId="2" borderId="17" xfId="0" applyFont="1" applyFill="1" applyBorder="1" applyAlignment="1">
      <alignment horizontal="justify" vertical="center" wrapText="1"/>
    </xf>
    <xf numFmtId="166" fontId="2" fillId="2" borderId="17" xfId="0" applyNumberFormat="1" applyFont="1" applyFill="1" applyBorder="1" applyAlignment="1">
      <alignment horizontal="justify" vertical="center" wrapText="1"/>
    </xf>
    <xf numFmtId="0" fontId="1" fillId="2" borderId="17" xfId="0" applyFont="1" applyFill="1" applyBorder="1" applyAlignment="1">
      <alignment horizontal="justify" vertical="center" wrapText="1"/>
    </xf>
    <xf numFmtId="0" fontId="1" fillId="7" borderId="17" xfId="0" applyFont="1" applyFill="1" applyBorder="1" applyAlignment="1">
      <alignment horizontal="justify" vertical="center" wrapText="1"/>
    </xf>
    <xf numFmtId="49" fontId="5" fillId="8" borderId="23" xfId="0" applyNumberFormat="1" applyFont="1" applyFill="1" applyBorder="1" applyAlignment="1">
      <alignment horizontal="justify" vertical="center" wrapText="1"/>
    </xf>
    <xf numFmtId="49" fontId="5" fillId="8" borderId="18" xfId="0" applyNumberFormat="1" applyFont="1" applyFill="1" applyBorder="1" applyAlignment="1">
      <alignment horizontal="justify" vertical="center" wrapText="1"/>
    </xf>
    <xf numFmtId="49" fontId="1" fillId="8" borderId="24" xfId="0" applyNumberFormat="1" applyFont="1" applyFill="1" applyBorder="1" applyAlignment="1">
      <alignment horizontal="justify" vertical="center" wrapText="1"/>
    </xf>
    <xf numFmtId="49" fontId="5" fillId="2" borderId="25" xfId="0" applyNumberFormat="1" applyFont="1" applyFill="1" applyBorder="1" applyAlignment="1">
      <alignment horizontal="justify" vertical="center" wrapText="1"/>
    </xf>
    <xf numFmtId="9" fontId="1" fillId="2" borderId="26" xfId="0" applyNumberFormat="1" applyFont="1" applyFill="1" applyBorder="1" applyAlignment="1">
      <alignment horizontal="justify" vertical="center" wrapText="1"/>
    </xf>
    <xf numFmtId="0" fontId="2" fillId="7" borderId="17" xfId="0" applyFont="1" applyFill="1" applyBorder="1" applyAlignment="1">
      <alignment horizontal="justify" vertical="center" wrapText="1"/>
    </xf>
    <xf numFmtId="49" fontId="5" fillId="8" borderId="27" xfId="0" applyNumberFormat="1" applyFont="1" applyFill="1" applyBorder="1" applyAlignment="1">
      <alignment horizontal="justify" vertical="center" wrapText="1"/>
    </xf>
    <xf numFmtId="9" fontId="5" fillId="8" borderId="29" xfId="0" applyNumberFormat="1" applyFont="1" applyFill="1" applyBorder="1" applyAlignment="1">
      <alignment horizontal="justify" vertical="center" wrapText="1"/>
    </xf>
    <xf numFmtId="164" fontId="1" fillId="0" borderId="0" xfId="2" applyFont="1" applyAlignment="1">
      <alignment horizontal="justify" vertical="center" wrapText="1"/>
    </xf>
    <xf numFmtId="0" fontId="2" fillId="7" borderId="16" xfId="0" applyFont="1" applyFill="1" applyBorder="1" applyAlignment="1">
      <alignment horizontal="justify" vertical="center" wrapText="1"/>
    </xf>
    <xf numFmtId="49" fontId="5" fillId="8" borderId="41" xfId="0" applyNumberFormat="1" applyFont="1" applyFill="1" applyBorder="1" applyAlignment="1">
      <alignment horizontal="justify" vertical="center" wrapText="1"/>
    </xf>
    <xf numFmtId="165" fontId="5" fillId="8" borderId="42" xfId="1" applyFont="1" applyFill="1" applyBorder="1" applyAlignment="1">
      <alignment horizontal="justify" vertical="center" wrapText="1"/>
    </xf>
    <xf numFmtId="165" fontId="5" fillId="8" borderId="43" xfId="1" applyFont="1" applyFill="1" applyBorder="1" applyAlignment="1">
      <alignment horizontal="justify" vertical="center" wrapText="1"/>
    </xf>
    <xf numFmtId="0" fontId="5" fillId="7" borderId="17" xfId="0" applyFont="1" applyFill="1" applyBorder="1" applyAlignment="1">
      <alignment horizontal="justify" vertical="center" wrapText="1"/>
    </xf>
    <xf numFmtId="166" fontId="5" fillId="2" borderId="17" xfId="0" applyNumberFormat="1" applyFont="1" applyFill="1" applyBorder="1" applyAlignment="1">
      <alignment horizontal="justify" vertical="center" wrapText="1"/>
    </xf>
    <xf numFmtId="49" fontId="1" fillId="2" borderId="36" xfId="0" applyNumberFormat="1" applyFont="1" applyFill="1" applyBorder="1" applyAlignment="1">
      <alignment horizontal="justify" vertical="center" wrapText="1"/>
    </xf>
    <xf numFmtId="49" fontId="1" fillId="2" borderId="17" xfId="0" applyNumberFormat="1" applyFont="1" applyFill="1" applyBorder="1" applyAlignment="1">
      <alignment horizontal="justify" vertical="center" wrapText="1"/>
    </xf>
    <xf numFmtId="49" fontId="1" fillId="2" borderId="37" xfId="0" applyNumberFormat="1" applyFont="1" applyFill="1" applyBorder="1" applyAlignment="1">
      <alignment horizontal="justify" vertical="center" wrapText="1"/>
    </xf>
    <xf numFmtId="49" fontId="1" fillId="2" borderId="38" xfId="0" applyNumberFormat="1" applyFont="1" applyFill="1" applyBorder="1" applyAlignment="1">
      <alignment horizontal="justify" vertical="center" wrapText="1"/>
    </xf>
    <xf numFmtId="49" fontId="1" fillId="2" borderId="39" xfId="0" applyNumberFormat="1" applyFont="1" applyFill="1" applyBorder="1" applyAlignment="1">
      <alignment horizontal="justify" vertical="center" wrapText="1"/>
    </xf>
    <xf numFmtId="49" fontId="1" fillId="2" borderId="40" xfId="0" applyNumberFormat="1" applyFont="1" applyFill="1" applyBorder="1" applyAlignment="1">
      <alignment horizontal="justify" vertical="center" wrapText="1"/>
    </xf>
    <xf numFmtId="49" fontId="5" fillId="2" borderId="33" xfId="0" applyNumberFormat="1" applyFont="1" applyFill="1" applyBorder="1" applyAlignment="1">
      <alignment horizontal="justify" vertical="center" wrapText="1"/>
    </xf>
    <xf numFmtId="49" fontId="5" fillId="2" borderId="34" xfId="0" applyNumberFormat="1" applyFont="1" applyFill="1" applyBorder="1" applyAlignment="1">
      <alignment horizontal="justify" vertical="center" wrapText="1"/>
    </xf>
    <xf numFmtId="49" fontId="5" fillId="2" borderId="35" xfId="0" applyNumberFormat="1" applyFont="1" applyFill="1" applyBorder="1" applyAlignment="1">
      <alignment horizontal="justify" vertical="center" wrapText="1"/>
    </xf>
    <xf numFmtId="49" fontId="1" fillId="2" borderId="34" xfId="0" applyNumberFormat="1" applyFont="1" applyFill="1" applyBorder="1" applyAlignment="1">
      <alignment horizontal="justify" vertical="center" wrapText="1"/>
    </xf>
    <xf numFmtId="49" fontId="7" fillId="9" borderId="50" xfId="0" applyNumberFormat="1" applyFont="1" applyFill="1" applyBorder="1" applyAlignment="1">
      <alignment horizontal="justify" vertical="center" wrapText="1"/>
    </xf>
    <xf numFmtId="49" fontId="7" fillId="9" borderId="39" xfId="0" applyNumberFormat="1" applyFont="1" applyFill="1" applyBorder="1" applyAlignment="1">
      <alignment horizontal="justify" vertical="center" wrapText="1"/>
    </xf>
    <xf numFmtId="49" fontId="7" fillId="9" borderId="51" xfId="0" applyNumberFormat="1" applyFont="1" applyFill="1" applyBorder="1" applyAlignment="1">
      <alignment horizontal="justify" vertical="center" wrapText="1"/>
    </xf>
    <xf numFmtId="49" fontId="7" fillId="9" borderId="30" xfId="0" applyNumberFormat="1" applyFont="1" applyFill="1" applyBorder="1" applyAlignment="1">
      <alignment horizontal="justify" vertical="center" wrapText="1"/>
    </xf>
    <xf numFmtId="49" fontId="7" fillId="9" borderId="31" xfId="0" applyNumberFormat="1" applyFont="1" applyFill="1" applyBorder="1" applyAlignment="1">
      <alignment horizontal="justify" vertical="center" wrapText="1"/>
    </xf>
    <xf numFmtId="49" fontId="7" fillId="9" borderId="32" xfId="0" applyNumberFormat="1" applyFont="1" applyFill="1" applyBorder="1" applyAlignment="1">
      <alignment horizontal="justify" vertical="center" wrapText="1"/>
    </xf>
    <xf numFmtId="49" fontId="1" fillId="2" borderId="5" xfId="0" applyNumberFormat="1" applyFont="1" applyFill="1" applyBorder="1" applyAlignment="1">
      <alignment horizontal="justify" vertical="center" wrapText="1"/>
    </xf>
    <xf numFmtId="0" fontId="1" fillId="2" borderId="5" xfId="0" applyFont="1" applyFill="1" applyBorder="1" applyAlignment="1">
      <alignment horizontal="justify" vertical="center" wrapText="1"/>
    </xf>
    <xf numFmtId="49" fontId="2" fillId="3" borderId="5" xfId="0" applyNumberFormat="1" applyFont="1" applyFill="1" applyBorder="1" applyAlignment="1">
      <alignment horizontal="justify" vertical="center" wrapText="1"/>
    </xf>
    <xf numFmtId="0" fontId="2" fillId="4" borderId="5" xfId="0" applyFont="1" applyFill="1" applyBorder="1" applyAlignment="1">
      <alignment horizontal="justify" vertical="center" wrapText="1"/>
    </xf>
    <xf numFmtId="49" fontId="1" fillId="2" borderId="47" xfId="0" applyNumberFormat="1" applyFont="1" applyFill="1" applyBorder="1" applyAlignment="1">
      <alignment horizontal="justify" vertical="center" wrapText="1"/>
    </xf>
    <xf numFmtId="49" fontId="1" fillId="2" borderId="49" xfId="0" applyNumberFormat="1" applyFont="1" applyFill="1" applyBorder="1" applyAlignment="1">
      <alignment horizontal="justify" vertical="center" wrapText="1"/>
    </xf>
    <xf numFmtId="49" fontId="4" fillId="3" borderId="5" xfId="0" applyNumberFormat="1" applyFont="1" applyFill="1" applyBorder="1" applyAlignment="1">
      <alignment horizontal="justify" vertical="center" wrapText="1"/>
    </xf>
    <xf numFmtId="0" fontId="4" fillId="4" borderId="5" xfId="0" applyFont="1" applyFill="1" applyBorder="1" applyAlignment="1">
      <alignment horizontal="justify" vertical="center" wrapText="1"/>
    </xf>
    <xf numFmtId="49" fontId="5" fillId="0" borderId="47" xfId="0" applyNumberFormat="1" applyFont="1" applyFill="1" applyBorder="1" applyAlignment="1">
      <alignment horizontal="justify" vertical="center" wrapText="1"/>
    </xf>
    <xf numFmtId="49" fontId="5" fillId="0" borderId="48" xfId="0" applyNumberFormat="1" applyFont="1" applyFill="1" applyBorder="1" applyAlignment="1">
      <alignment horizontal="justify" vertical="center" wrapText="1"/>
    </xf>
    <xf numFmtId="49" fontId="5" fillId="0" borderId="49" xfId="0" applyNumberFormat="1" applyFont="1" applyFill="1" applyBorder="1" applyAlignment="1">
      <alignment horizontal="justify" vertical="center" wrapText="1"/>
    </xf>
    <xf numFmtId="49" fontId="2" fillId="5" borderId="52" xfId="0" applyNumberFormat="1" applyFont="1" applyFill="1" applyBorder="1" applyAlignment="1">
      <alignment horizontal="justify" vertical="center" wrapText="1"/>
    </xf>
    <xf numFmtId="49" fontId="2" fillId="5" borderId="53" xfId="0" applyNumberFormat="1" applyFont="1" applyFill="1" applyBorder="1" applyAlignment="1">
      <alignment horizontal="justify" vertical="center" wrapText="1"/>
    </xf>
    <xf numFmtId="49" fontId="2" fillId="5" borderId="54" xfId="0" applyNumberFormat="1" applyFont="1" applyFill="1" applyBorder="1" applyAlignment="1">
      <alignment horizontal="justify" vertical="center" wrapText="1"/>
    </xf>
    <xf numFmtId="49" fontId="2" fillId="5" borderId="55" xfId="0" applyNumberFormat="1" applyFont="1" applyFill="1" applyBorder="1" applyAlignment="1">
      <alignment horizontal="justify" vertical="center" wrapText="1"/>
    </xf>
    <xf numFmtId="49" fontId="2" fillId="5" borderId="56" xfId="0" applyNumberFormat="1" applyFont="1" applyFill="1" applyBorder="1" applyAlignment="1">
      <alignment horizontal="justify" vertical="center" wrapText="1"/>
    </xf>
    <xf numFmtId="49" fontId="2" fillId="5" borderId="57" xfId="0" applyNumberFormat="1" applyFont="1" applyFill="1" applyBorder="1" applyAlignment="1">
      <alignment horizontal="justify" vertical="center" wrapText="1"/>
    </xf>
    <xf numFmtId="49" fontId="3" fillId="3" borderId="62" xfId="0" applyNumberFormat="1" applyFont="1" applyFill="1" applyBorder="1" applyAlignment="1">
      <alignment horizontal="justify" vertical="center" wrapText="1"/>
    </xf>
    <xf numFmtId="49" fontId="3" fillId="3" borderId="63" xfId="0" applyNumberFormat="1" applyFont="1" applyFill="1" applyBorder="1" applyAlignment="1">
      <alignment horizontal="justify" vertical="center" wrapText="1"/>
    </xf>
    <xf numFmtId="49" fontId="3" fillId="3" borderId="64" xfId="0" applyNumberFormat="1" applyFont="1" applyFill="1" applyBorder="1" applyAlignment="1">
      <alignment horizontal="justify" vertical="center" wrapText="1"/>
    </xf>
    <xf numFmtId="49" fontId="3" fillId="3" borderId="59" xfId="0" applyNumberFormat="1" applyFont="1" applyFill="1" applyBorder="1" applyAlignment="1">
      <alignment horizontal="justify" vertical="center" wrapText="1"/>
    </xf>
    <xf numFmtId="49" fontId="3" fillId="3" borderId="60" xfId="0" applyNumberFormat="1" applyFont="1" applyFill="1" applyBorder="1" applyAlignment="1">
      <alignment horizontal="justify" vertical="center" wrapText="1"/>
    </xf>
    <xf numFmtId="49" fontId="3" fillId="3" borderId="61" xfId="0" applyNumberFormat="1" applyFont="1" applyFill="1" applyBorder="1" applyAlignment="1">
      <alignment horizontal="justify" vertical="center" wrapText="1"/>
    </xf>
    <xf numFmtId="49" fontId="3" fillId="3" borderId="47" xfId="0" applyNumberFormat="1" applyFont="1" applyFill="1" applyBorder="1" applyAlignment="1">
      <alignment horizontal="justify" vertical="center" wrapText="1"/>
    </xf>
    <xf numFmtId="49" fontId="3" fillId="3" borderId="48" xfId="0" applyNumberFormat="1" applyFont="1" applyFill="1" applyBorder="1" applyAlignment="1">
      <alignment horizontal="justify" vertical="center" wrapText="1"/>
    </xf>
    <xf numFmtId="49" fontId="3" fillId="3" borderId="49" xfId="0" applyNumberFormat="1" applyFont="1" applyFill="1" applyBorder="1" applyAlignment="1">
      <alignment horizontal="justify" vertical="center" wrapText="1"/>
    </xf>
    <xf numFmtId="49" fontId="3" fillId="3" borderId="55" xfId="0" applyNumberFormat="1" applyFont="1" applyFill="1" applyBorder="1" applyAlignment="1">
      <alignment horizontal="justify" vertical="center" wrapText="1"/>
    </xf>
    <xf numFmtId="49" fontId="3" fillId="3" borderId="56" xfId="0" applyNumberFormat="1" applyFont="1" applyFill="1" applyBorder="1" applyAlignment="1">
      <alignment horizontal="justify" vertical="center" wrapText="1"/>
    </xf>
    <xf numFmtId="49" fontId="3" fillId="3" borderId="58" xfId="0" applyNumberFormat="1" applyFont="1" applyFill="1" applyBorder="1" applyAlignment="1">
      <alignment horizontal="justify" vertical="center" wrapText="1"/>
    </xf>
    <xf numFmtId="49" fontId="2" fillId="5" borderId="65" xfId="0" applyNumberFormat="1" applyFont="1" applyFill="1" applyBorder="1" applyAlignment="1">
      <alignment horizontal="justify" vertical="center" wrapText="1"/>
    </xf>
    <xf numFmtId="49" fontId="2" fillId="5" borderId="66" xfId="0" applyNumberFormat="1" applyFont="1" applyFill="1" applyBorder="1" applyAlignment="1">
      <alignment horizontal="justify" vertical="center" wrapText="1"/>
    </xf>
    <xf numFmtId="49" fontId="2" fillId="5" borderId="67" xfId="0" applyNumberFormat="1" applyFont="1" applyFill="1" applyBorder="1" applyAlignment="1">
      <alignment horizontal="justify" vertical="center" wrapText="1"/>
    </xf>
    <xf numFmtId="49" fontId="2" fillId="3" borderId="68" xfId="0" applyNumberFormat="1" applyFont="1" applyFill="1" applyBorder="1" applyAlignment="1">
      <alignment horizontal="justify" vertical="center" wrapText="1"/>
    </xf>
    <xf numFmtId="49" fontId="2" fillId="3" borderId="60" xfId="0" applyNumberFormat="1" applyFont="1" applyFill="1" applyBorder="1" applyAlignment="1">
      <alignment horizontal="justify" vertical="center" wrapText="1"/>
    </xf>
    <xf numFmtId="49" fontId="2" fillId="3" borderId="61" xfId="0" applyNumberFormat="1" applyFont="1" applyFill="1" applyBorder="1" applyAlignment="1">
      <alignment horizontal="justify" vertical="center" wrapText="1"/>
    </xf>
    <xf numFmtId="49" fontId="2" fillId="5" borderId="68" xfId="0" applyNumberFormat="1" applyFont="1" applyFill="1" applyBorder="1" applyAlignment="1">
      <alignment horizontal="justify" vertical="center" wrapText="1"/>
    </xf>
    <xf numFmtId="49" fontId="2" fillId="5" borderId="60" xfId="0" applyNumberFormat="1" applyFont="1" applyFill="1" applyBorder="1" applyAlignment="1">
      <alignment horizontal="justify" vertical="center" wrapText="1"/>
    </xf>
    <xf numFmtId="49" fontId="2" fillId="5" borderId="61" xfId="0" applyNumberFormat="1" applyFont="1" applyFill="1" applyBorder="1" applyAlignment="1">
      <alignment horizontal="justify" vertical="center" wrapText="1"/>
    </xf>
    <xf numFmtId="49" fontId="2" fillId="5" borderId="69" xfId="0" applyNumberFormat="1" applyFont="1" applyFill="1" applyBorder="1" applyAlignment="1">
      <alignment horizontal="justify" vertical="center" wrapText="1"/>
    </xf>
    <xf numFmtId="49" fontId="2" fillId="5" borderId="70" xfId="0" applyNumberFormat="1" applyFont="1" applyFill="1" applyBorder="1" applyAlignment="1">
      <alignment horizontal="justify" vertical="center" wrapText="1"/>
    </xf>
    <xf numFmtId="49" fontId="2" fillId="5" borderId="71" xfId="0" applyNumberFormat="1" applyFont="1" applyFill="1" applyBorder="1" applyAlignment="1">
      <alignment horizontal="justify" vertical="center" wrapText="1"/>
    </xf>
    <xf numFmtId="49" fontId="2" fillId="3" borderId="5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9" fontId="2" fillId="3" borderId="12" xfId="0" applyNumberFormat="1" applyFont="1" applyFill="1" applyBorder="1" applyAlignment="1">
      <alignment horizontal="center" vertical="center" wrapText="1"/>
    </xf>
    <xf numFmtId="49" fontId="2" fillId="3" borderId="11" xfId="0" applyNumberFormat="1" applyFont="1" applyFill="1" applyBorder="1" applyAlignment="1">
      <alignment horizontal="center" vertical="center" wrapText="1"/>
    </xf>
    <xf numFmtId="0" fontId="1" fillId="0" borderId="17" xfId="0" applyNumberFormat="1" applyFont="1" applyBorder="1" applyAlignment="1">
      <alignment horizontal="center" vertical="center" wrapText="1"/>
    </xf>
    <xf numFmtId="49" fontId="2" fillId="3" borderId="46" xfId="0" applyNumberFormat="1" applyFont="1" applyFill="1" applyBorder="1" applyAlignment="1">
      <alignment horizontal="center" vertical="center" wrapText="1"/>
    </xf>
    <xf numFmtId="168" fontId="1" fillId="10" borderId="5" xfId="2" applyNumberFormat="1" applyFont="1" applyFill="1" applyBorder="1" applyAlignment="1">
      <alignment horizontal="justify" vertical="center" wrapText="1"/>
    </xf>
    <xf numFmtId="168" fontId="1" fillId="2" borderId="5" xfId="2" applyNumberFormat="1" applyFont="1" applyFill="1" applyBorder="1" applyAlignment="1">
      <alignment horizontal="justify" vertical="center" wrapText="1"/>
    </xf>
    <xf numFmtId="168" fontId="3" fillId="3" borderId="5" xfId="2" applyNumberFormat="1" applyFont="1" applyFill="1" applyBorder="1" applyAlignment="1">
      <alignment horizontal="justify" vertical="center" wrapText="1"/>
    </xf>
    <xf numFmtId="168" fontId="1" fillId="2" borderId="12" xfId="2" applyNumberFormat="1" applyFont="1" applyFill="1" applyBorder="1" applyAlignment="1">
      <alignment horizontal="justify" vertical="center" wrapText="1"/>
    </xf>
    <xf numFmtId="168" fontId="3" fillId="3" borderId="12" xfId="2" applyNumberFormat="1" applyFont="1" applyFill="1" applyBorder="1" applyAlignment="1">
      <alignment horizontal="justify" vertical="center" wrapText="1"/>
    </xf>
    <xf numFmtId="168" fontId="1" fillId="0" borderId="5" xfId="2" applyNumberFormat="1" applyFont="1" applyFill="1" applyBorder="1" applyAlignment="1">
      <alignment horizontal="justify" vertical="center" wrapText="1"/>
    </xf>
    <xf numFmtId="168" fontId="1" fillId="0" borderId="44" xfId="2" applyNumberFormat="1" applyFont="1" applyFill="1" applyBorder="1" applyAlignment="1">
      <alignment horizontal="justify" vertical="center" wrapText="1"/>
    </xf>
    <xf numFmtId="168" fontId="6" fillId="10" borderId="45" xfId="2" applyNumberFormat="1" applyFont="1" applyFill="1" applyBorder="1" applyAlignment="1">
      <alignment horizontal="justify" vertical="center" wrapText="1"/>
    </xf>
    <xf numFmtId="168" fontId="3" fillId="3" borderId="15" xfId="2" applyNumberFormat="1" applyFont="1" applyFill="1" applyBorder="1" applyAlignment="1">
      <alignment horizontal="justify" vertical="center" wrapText="1"/>
    </xf>
    <xf numFmtId="168" fontId="2" fillId="5" borderId="20" xfId="2" applyNumberFormat="1" applyFont="1" applyFill="1" applyBorder="1" applyAlignment="1">
      <alignment horizontal="justify" vertical="center" wrapText="1"/>
    </xf>
    <xf numFmtId="168" fontId="2" fillId="3" borderId="21" xfId="2" applyNumberFormat="1" applyFont="1" applyFill="1" applyBorder="1" applyAlignment="1">
      <alignment horizontal="justify" vertical="center" wrapText="1"/>
    </xf>
    <xf numFmtId="168" fontId="2" fillId="5" borderId="21" xfId="2" applyNumberFormat="1" applyFont="1" applyFill="1" applyBorder="1" applyAlignment="1">
      <alignment horizontal="justify" vertical="center" wrapText="1"/>
    </xf>
    <xf numFmtId="168" fontId="2" fillId="6" borderId="22" xfId="2" applyNumberFormat="1" applyFont="1" applyFill="1" applyBorder="1" applyAlignment="1">
      <alignment horizontal="justify" vertical="center" wrapText="1"/>
    </xf>
    <xf numFmtId="168" fontId="5" fillId="8" borderId="28" xfId="2" applyNumberFormat="1" applyFont="1" applyFill="1" applyBorder="1" applyAlignment="1">
      <alignment horizontal="justify" vertical="center" wrapText="1"/>
    </xf>
  </cellXfs>
  <cellStyles count="3">
    <cellStyle name="Millares [0]" xfId="1" builtinId="6"/>
    <cellStyle name="Moneda [0]" xfId="2" builtinId="7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1047749</xdr:colOff>
      <xdr:row>6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010274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90"/>
  <sheetViews>
    <sheetView showGridLines="0" tabSelected="1" zoomScaleNormal="100" zoomScaleSheetLayoutView="100" workbookViewId="0">
      <selection activeCell="H56" sqref="H56"/>
    </sheetView>
  </sheetViews>
  <sheetFormatPr baseColWidth="10" defaultColWidth="10.85546875" defaultRowHeight="11.25" customHeight="1" x14ac:dyDescent="0.25"/>
  <cols>
    <col min="1" max="1" width="18.85546875" style="3" customWidth="1"/>
    <col min="2" max="2" width="18.5703125" style="3" customWidth="1"/>
    <col min="3" max="3" width="9.42578125" style="3" customWidth="1"/>
    <col min="4" max="4" width="16.5703125" style="3" customWidth="1"/>
    <col min="5" max="5" width="11" style="3" customWidth="1"/>
    <col min="6" max="6" width="15.7109375" style="3" customWidth="1"/>
    <col min="7" max="254" width="10.85546875" style="3" customWidth="1"/>
    <col min="255" max="16384" width="10.85546875" style="4"/>
  </cols>
  <sheetData>
    <row r="1" spans="1:6" ht="15" customHeight="1" x14ac:dyDescent="0.25">
      <c r="A1" s="2"/>
      <c r="B1" s="2"/>
      <c r="C1" s="2"/>
      <c r="D1" s="2"/>
      <c r="E1" s="2"/>
      <c r="F1" s="2"/>
    </row>
    <row r="2" spans="1:6" ht="15" customHeight="1" x14ac:dyDescent="0.25">
      <c r="A2" s="2"/>
      <c r="B2" s="2"/>
      <c r="C2" s="2"/>
      <c r="D2" s="2"/>
      <c r="E2" s="2"/>
      <c r="F2" s="2"/>
    </row>
    <row r="3" spans="1:6" ht="15" customHeight="1" x14ac:dyDescent="0.25">
      <c r="A3" s="2"/>
      <c r="B3" s="2"/>
      <c r="C3" s="2"/>
      <c r="D3" s="2"/>
      <c r="E3" s="2"/>
      <c r="F3" s="2"/>
    </row>
    <row r="4" spans="1:6" ht="15" customHeight="1" x14ac:dyDescent="0.25">
      <c r="A4" s="2"/>
      <c r="B4" s="2"/>
      <c r="C4" s="2"/>
      <c r="D4" s="2"/>
      <c r="E4" s="2"/>
      <c r="F4" s="2"/>
    </row>
    <row r="5" spans="1:6" ht="15" customHeight="1" x14ac:dyDescent="0.25">
      <c r="A5" s="2"/>
      <c r="B5" s="2"/>
      <c r="C5" s="2"/>
      <c r="D5" s="2"/>
      <c r="E5" s="2"/>
      <c r="F5" s="2"/>
    </row>
    <row r="6" spans="1:6" ht="15" customHeight="1" x14ac:dyDescent="0.25">
      <c r="A6" s="2"/>
      <c r="B6" s="2"/>
      <c r="C6" s="2"/>
      <c r="D6" s="2"/>
      <c r="E6" s="2"/>
      <c r="F6" s="2"/>
    </row>
    <row r="7" spans="1:6" ht="15" customHeight="1" x14ac:dyDescent="0.25">
      <c r="A7" s="5"/>
      <c r="B7" s="6"/>
      <c r="C7" s="2"/>
      <c r="D7" s="6"/>
      <c r="E7" s="6"/>
      <c r="F7" s="6"/>
    </row>
    <row r="8" spans="1:6" ht="12" customHeight="1" x14ac:dyDescent="0.25">
      <c r="A8" s="7" t="s">
        <v>0</v>
      </c>
      <c r="B8" s="8" t="s">
        <v>1</v>
      </c>
      <c r="C8" s="9"/>
      <c r="D8" s="73" t="s">
        <v>110</v>
      </c>
      <c r="E8" s="74"/>
      <c r="F8" s="10">
        <v>15000</v>
      </c>
    </row>
    <row r="9" spans="1:6" ht="12.75" x14ac:dyDescent="0.25">
      <c r="A9" s="11" t="s">
        <v>2</v>
      </c>
      <c r="B9" s="8" t="s">
        <v>3</v>
      </c>
      <c r="C9" s="9"/>
      <c r="D9" s="71" t="s">
        <v>4</v>
      </c>
      <c r="E9" s="72"/>
      <c r="F9" s="8" t="s">
        <v>17</v>
      </c>
    </row>
    <row r="10" spans="1:6" ht="12.75" x14ac:dyDescent="0.25">
      <c r="A10" s="11" t="s">
        <v>5</v>
      </c>
      <c r="B10" s="8" t="s">
        <v>6</v>
      </c>
      <c r="C10" s="9"/>
      <c r="D10" s="71" t="s">
        <v>111</v>
      </c>
      <c r="E10" s="72"/>
      <c r="F10" s="119">
        <v>1500</v>
      </c>
    </row>
    <row r="11" spans="1:6" ht="15" customHeight="1" x14ac:dyDescent="0.25">
      <c r="A11" s="11" t="s">
        <v>7</v>
      </c>
      <c r="B11" s="8" t="s">
        <v>8</v>
      </c>
      <c r="C11" s="9"/>
      <c r="D11" s="75" t="s">
        <v>9</v>
      </c>
      <c r="E11" s="76"/>
      <c r="F11" s="120">
        <f>(F8*F10)</f>
        <v>22500000</v>
      </c>
    </row>
    <row r="12" spans="1:6" ht="12.75" x14ac:dyDescent="0.25">
      <c r="A12" s="11" t="s">
        <v>10</v>
      </c>
      <c r="B12" s="8" t="s">
        <v>11</v>
      </c>
      <c r="C12" s="9"/>
      <c r="D12" s="71" t="s">
        <v>12</v>
      </c>
      <c r="E12" s="72"/>
      <c r="F12" s="8" t="s">
        <v>13</v>
      </c>
    </row>
    <row r="13" spans="1:6" ht="12.75" x14ac:dyDescent="0.25">
      <c r="A13" s="11" t="s">
        <v>14</v>
      </c>
      <c r="B13" s="8" t="s">
        <v>15</v>
      </c>
      <c r="C13" s="9"/>
      <c r="D13" s="71" t="s">
        <v>16</v>
      </c>
      <c r="E13" s="72"/>
      <c r="F13" s="8" t="s">
        <v>17</v>
      </c>
    </row>
    <row r="14" spans="1:6" ht="12.75" x14ac:dyDescent="0.25">
      <c r="A14" s="11" t="s">
        <v>18</v>
      </c>
      <c r="B14" s="12">
        <v>45014</v>
      </c>
      <c r="C14" s="9"/>
      <c r="D14" s="71" t="s">
        <v>19</v>
      </c>
      <c r="E14" s="72"/>
      <c r="F14" s="8" t="s">
        <v>20</v>
      </c>
    </row>
    <row r="15" spans="1:6" ht="12" customHeight="1" x14ac:dyDescent="0.25">
      <c r="A15" s="13"/>
      <c r="B15" s="14"/>
      <c r="C15" s="6"/>
      <c r="D15" s="1"/>
      <c r="E15" s="1"/>
      <c r="F15" s="1"/>
    </row>
    <row r="16" spans="1:6" ht="12" customHeight="1" x14ac:dyDescent="0.25">
      <c r="A16" s="77" t="s">
        <v>21</v>
      </c>
      <c r="B16" s="78"/>
      <c r="C16" s="78"/>
      <c r="D16" s="78"/>
      <c r="E16" s="78"/>
      <c r="F16" s="78"/>
    </row>
    <row r="17" spans="1:254" ht="12" customHeight="1" x14ac:dyDescent="0.25">
      <c r="A17" s="15"/>
      <c r="B17" s="16"/>
      <c r="C17" s="16"/>
      <c r="D17" s="16"/>
      <c r="E17" s="16"/>
      <c r="F17" s="16"/>
    </row>
    <row r="18" spans="1:254" ht="12" customHeight="1" x14ac:dyDescent="0.25">
      <c r="A18" s="82" t="s">
        <v>22</v>
      </c>
      <c r="B18" s="83"/>
      <c r="C18" s="83"/>
      <c r="D18" s="83"/>
      <c r="E18" s="83"/>
      <c r="F18" s="84"/>
    </row>
    <row r="19" spans="1:254" s="114" customFormat="1" ht="24" customHeight="1" x14ac:dyDescent="0.25">
      <c r="A19" s="112" t="s">
        <v>23</v>
      </c>
      <c r="B19" s="112" t="s">
        <v>24</v>
      </c>
      <c r="C19" s="112" t="s">
        <v>25</v>
      </c>
      <c r="D19" s="112" t="s">
        <v>26</v>
      </c>
      <c r="E19" s="112" t="s">
        <v>27</v>
      </c>
      <c r="F19" s="112" t="s">
        <v>28</v>
      </c>
      <c r="G19" s="113"/>
      <c r="H19" s="113"/>
      <c r="I19" s="113"/>
      <c r="J19" s="113"/>
      <c r="K19" s="113"/>
      <c r="L19" s="113"/>
      <c r="M19" s="113"/>
      <c r="N19" s="113"/>
      <c r="O19" s="113"/>
      <c r="P19" s="113"/>
      <c r="Q19" s="113"/>
      <c r="R19" s="113"/>
      <c r="S19" s="113"/>
      <c r="T19" s="113"/>
      <c r="U19" s="113"/>
      <c r="V19" s="113"/>
      <c r="W19" s="113"/>
      <c r="X19" s="113"/>
      <c r="Y19" s="113"/>
      <c r="Z19" s="113"/>
      <c r="AA19" s="113"/>
      <c r="AB19" s="113"/>
      <c r="AC19" s="113"/>
      <c r="AD19" s="113"/>
      <c r="AE19" s="113"/>
      <c r="AF19" s="113"/>
      <c r="AG19" s="113"/>
      <c r="AH19" s="113"/>
      <c r="AI19" s="113"/>
      <c r="AJ19" s="113"/>
      <c r="AK19" s="113"/>
      <c r="AL19" s="113"/>
      <c r="AM19" s="113"/>
      <c r="AN19" s="113"/>
      <c r="AO19" s="113"/>
      <c r="AP19" s="113"/>
      <c r="AQ19" s="113"/>
      <c r="AR19" s="113"/>
      <c r="AS19" s="113"/>
      <c r="AT19" s="113"/>
      <c r="AU19" s="113"/>
      <c r="AV19" s="113"/>
      <c r="AW19" s="113"/>
      <c r="AX19" s="113"/>
      <c r="AY19" s="113"/>
      <c r="AZ19" s="113"/>
      <c r="BA19" s="113"/>
      <c r="BB19" s="113"/>
      <c r="BC19" s="113"/>
      <c r="BD19" s="113"/>
      <c r="BE19" s="113"/>
      <c r="BF19" s="113"/>
      <c r="BG19" s="113"/>
      <c r="BH19" s="113"/>
      <c r="BI19" s="113"/>
      <c r="BJ19" s="113"/>
      <c r="BK19" s="113"/>
      <c r="BL19" s="113"/>
      <c r="BM19" s="113"/>
      <c r="BN19" s="113"/>
      <c r="BO19" s="113"/>
      <c r="BP19" s="113"/>
      <c r="BQ19" s="113"/>
      <c r="BR19" s="113"/>
      <c r="BS19" s="113"/>
      <c r="BT19" s="113"/>
      <c r="BU19" s="113"/>
      <c r="BV19" s="113"/>
      <c r="BW19" s="113"/>
      <c r="BX19" s="113"/>
      <c r="BY19" s="113"/>
      <c r="BZ19" s="113"/>
      <c r="CA19" s="113"/>
      <c r="CB19" s="113"/>
      <c r="CC19" s="113"/>
      <c r="CD19" s="113"/>
      <c r="CE19" s="113"/>
      <c r="CF19" s="113"/>
      <c r="CG19" s="113"/>
      <c r="CH19" s="113"/>
      <c r="CI19" s="113"/>
      <c r="CJ19" s="113"/>
      <c r="CK19" s="113"/>
      <c r="CL19" s="113"/>
      <c r="CM19" s="113"/>
      <c r="CN19" s="113"/>
      <c r="CO19" s="113"/>
      <c r="CP19" s="113"/>
      <c r="CQ19" s="113"/>
      <c r="CR19" s="113"/>
      <c r="CS19" s="113"/>
      <c r="CT19" s="113"/>
      <c r="CU19" s="113"/>
      <c r="CV19" s="113"/>
      <c r="CW19" s="113"/>
      <c r="CX19" s="113"/>
      <c r="CY19" s="113"/>
      <c r="CZ19" s="113"/>
      <c r="DA19" s="113"/>
      <c r="DB19" s="113"/>
      <c r="DC19" s="113"/>
      <c r="DD19" s="113"/>
      <c r="DE19" s="113"/>
      <c r="DF19" s="113"/>
      <c r="DG19" s="113"/>
      <c r="DH19" s="113"/>
      <c r="DI19" s="113"/>
      <c r="DJ19" s="113"/>
      <c r="DK19" s="113"/>
      <c r="DL19" s="113"/>
      <c r="DM19" s="113"/>
      <c r="DN19" s="113"/>
      <c r="DO19" s="113"/>
      <c r="DP19" s="113"/>
      <c r="DQ19" s="113"/>
      <c r="DR19" s="113"/>
      <c r="DS19" s="113"/>
      <c r="DT19" s="113"/>
      <c r="DU19" s="113"/>
      <c r="DV19" s="113"/>
      <c r="DW19" s="113"/>
      <c r="DX19" s="113"/>
      <c r="DY19" s="113"/>
      <c r="DZ19" s="113"/>
      <c r="EA19" s="113"/>
      <c r="EB19" s="113"/>
      <c r="EC19" s="113"/>
      <c r="ED19" s="113"/>
      <c r="EE19" s="113"/>
      <c r="EF19" s="113"/>
      <c r="EG19" s="113"/>
      <c r="EH19" s="113"/>
      <c r="EI19" s="113"/>
      <c r="EJ19" s="113"/>
      <c r="EK19" s="113"/>
      <c r="EL19" s="113"/>
      <c r="EM19" s="113"/>
      <c r="EN19" s="113"/>
      <c r="EO19" s="113"/>
      <c r="EP19" s="113"/>
      <c r="EQ19" s="113"/>
      <c r="ER19" s="113"/>
      <c r="ES19" s="113"/>
      <c r="ET19" s="113"/>
      <c r="EU19" s="113"/>
      <c r="EV19" s="113"/>
      <c r="EW19" s="113"/>
      <c r="EX19" s="113"/>
      <c r="EY19" s="113"/>
      <c r="EZ19" s="113"/>
      <c r="FA19" s="113"/>
      <c r="FB19" s="113"/>
      <c r="FC19" s="113"/>
      <c r="FD19" s="113"/>
      <c r="FE19" s="113"/>
      <c r="FF19" s="113"/>
      <c r="FG19" s="113"/>
      <c r="FH19" s="113"/>
      <c r="FI19" s="113"/>
      <c r="FJ19" s="113"/>
      <c r="FK19" s="113"/>
      <c r="FL19" s="113"/>
      <c r="FM19" s="113"/>
      <c r="FN19" s="113"/>
      <c r="FO19" s="113"/>
      <c r="FP19" s="113"/>
      <c r="FQ19" s="113"/>
      <c r="FR19" s="113"/>
      <c r="FS19" s="113"/>
      <c r="FT19" s="113"/>
      <c r="FU19" s="113"/>
      <c r="FV19" s="113"/>
      <c r="FW19" s="113"/>
      <c r="FX19" s="113"/>
      <c r="FY19" s="113"/>
      <c r="FZ19" s="113"/>
      <c r="GA19" s="113"/>
      <c r="GB19" s="113"/>
      <c r="GC19" s="113"/>
      <c r="GD19" s="113"/>
      <c r="GE19" s="113"/>
      <c r="GF19" s="113"/>
      <c r="GG19" s="113"/>
      <c r="GH19" s="113"/>
      <c r="GI19" s="113"/>
      <c r="GJ19" s="113"/>
      <c r="GK19" s="113"/>
      <c r="GL19" s="113"/>
      <c r="GM19" s="113"/>
      <c r="GN19" s="113"/>
      <c r="GO19" s="113"/>
      <c r="GP19" s="113"/>
      <c r="GQ19" s="113"/>
      <c r="GR19" s="113"/>
      <c r="GS19" s="113"/>
      <c r="GT19" s="113"/>
      <c r="GU19" s="113"/>
      <c r="GV19" s="113"/>
      <c r="GW19" s="113"/>
      <c r="GX19" s="113"/>
      <c r="GY19" s="113"/>
      <c r="GZ19" s="113"/>
      <c r="HA19" s="113"/>
      <c r="HB19" s="113"/>
      <c r="HC19" s="113"/>
      <c r="HD19" s="113"/>
      <c r="HE19" s="113"/>
      <c r="HF19" s="113"/>
      <c r="HG19" s="113"/>
      <c r="HH19" s="113"/>
      <c r="HI19" s="113"/>
      <c r="HJ19" s="113"/>
      <c r="HK19" s="113"/>
      <c r="HL19" s="113"/>
      <c r="HM19" s="113"/>
      <c r="HN19" s="113"/>
      <c r="HO19" s="113"/>
      <c r="HP19" s="113"/>
      <c r="HQ19" s="113"/>
      <c r="HR19" s="113"/>
      <c r="HS19" s="113"/>
      <c r="HT19" s="113"/>
      <c r="HU19" s="113"/>
      <c r="HV19" s="113"/>
      <c r="HW19" s="113"/>
      <c r="HX19" s="113"/>
      <c r="HY19" s="113"/>
      <c r="HZ19" s="113"/>
      <c r="IA19" s="113"/>
      <c r="IB19" s="113"/>
      <c r="IC19" s="113"/>
      <c r="ID19" s="113"/>
      <c r="IE19" s="113"/>
      <c r="IF19" s="113"/>
      <c r="IG19" s="113"/>
      <c r="IH19" s="113"/>
      <c r="II19" s="113"/>
      <c r="IJ19" s="113"/>
      <c r="IK19" s="113"/>
      <c r="IL19" s="113"/>
      <c r="IM19" s="113"/>
      <c r="IN19" s="113"/>
      <c r="IO19" s="113"/>
      <c r="IP19" s="113"/>
      <c r="IQ19" s="113"/>
      <c r="IR19" s="113"/>
      <c r="IS19" s="113"/>
      <c r="IT19" s="113"/>
    </row>
    <row r="20" spans="1:254" ht="12.75" x14ac:dyDescent="0.25">
      <c r="A20" s="8" t="s">
        <v>29</v>
      </c>
      <c r="B20" s="8" t="s">
        <v>30</v>
      </c>
      <c r="C20" s="17">
        <v>0.375</v>
      </c>
      <c r="D20" s="8" t="s">
        <v>31</v>
      </c>
      <c r="E20" s="120">
        <v>25000</v>
      </c>
      <c r="F20" s="120">
        <f>(C20*E20)</f>
        <v>9375</v>
      </c>
    </row>
    <row r="21" spans="1:254" ht="12.75" customHeight="1" x14ac:dyDescent="0.25">
      <c r="A21" s="8" t="s">
        <v>32</v>
      </c>
      <c r="B21" s="8" t="s">
        <v>30</v>
      </c>
      <c r="C21" s="17">
        <v>0.375</v>
      </c>
      <c r="D21" s="8" t="s">
        <v>33</v>
      </c>
      <c r="E21" s="120">
        <v>25000</v>
      </c>
      <c r="F21" s="120">
        <f t="shared" ref="F21:F25" si="0">(C21*E21)</f>
        <v>9375</v>
      </c>
    </row>
    <row r="22" spans="1:254" ht="12.75" x14ac:dyDescent="0.25">
      <c r="A22" s="8" t="s">
        <v>34</v>
      </c>
      <c r="B22" s="8" t="s">
        <v>30</v>
      </c>
      <c r="C22" s="17">
        <v>0.75</v>
      </c>
      <c r="D22" s="8" t="s">
        <v>35</v>
      </c>
      <c r="E22" s="120">
        <v>25000</v>
      </c>
      <c r="F22" s="120">
        <f t="shared" si="0"/>
        <v>18750</v>
      </c>
    </row>
    <row r="23" spans="1:254" ht="12.75" x14ac:dyDescent="0.25">
      <c r="A23" s="8" t="s">
        <v>36</v>
      </c>
      <c r="B23" s="8" t="s">
        <v>30</v>
      </c>
      <c r="C23" s="17">
        <v>0.375</v>
      </c>
      <c r="D23" s="8" t="s">
        <v>37</v>
      </c>
      <c r="E23" s="120">
        <v>25000</v>
      </c>
      <c r="F23" s="120">
        <f t="shared" si="0"/>
        <v>9375</v>
      </c>
    </row>
    <row r="24" spans="1:254" ht="12.75" x14ac:dyDescent="0.25">
      <c r="A24" s="8" t="s">
        <v>38</v>
      </c>
      <c r="B24" s="8" t="s">
        <v>30</v>
      </c>
      <c r="C24" s="17">
        <v>0.375</v>
      </c>
      <c r="D24" s="8" t="s">
        <v>107</v>
      </c>
      <c r="E24" s="120">
        <v>25000</v>
      </c>
      <c r="F24" s="120">
        <f t="shared" si="0"/>
        <v>9375</v>
      </c>
    </row>
    <row r="25" spans="1:254" ht="12.75" x14ac:dyDescent="0.25">
      <c r="A25" s="8" t="s">
        <v>106</v>
      </c>
      <c r="B25" s="8" t="s">
        <v>30</v>
      </c>
      <c r="C25" s="17">
        <v>120</v>
      </c>
      <c r="D25" s="8" t="s">
        <v>108</v>
      </c>
      <c r="E25" s="120">
        <v>25000</v>
      </c>
      <c r="F25" s="120">
        <f t="shared" si="0"/>
        <v>3000000</v>
      </c>
    </row>
    <row r="26" spans="1:254" ht="12.75" x14ac:dyDescent="0.25">
      <c r="A26" s="94" t="s">
        <v>109</v>
      </c>
      <c r="B26" s="95"/>
      <c r="C26" s="95"/>
      <c r="D26" s="95"/>
      <c r="E26" s="96"/>
      <c r="F26" s="121">
        <f>SUM(F20:F25)</f>
        <v>3056250</v>
      </c>
    </row>
    <row r="27" spans="1:254" ht="12" customHeight="1" x14ac:dyDescent="0.25">
      <c r="A27" s="15"/>
      <c r="B27" s="16"/>
      <c r="C27" s="16"/>
      <c r="D27" s="16"/>
      <c r="E27" s="18"/>
      <c r="F27" s="18"/>
    </row>
    <row r="28" spans="1:254" ht="12" customHeight="1" x14ac:dyDescent="0.25">
      <c r="A28" s="85" t="s">
        <v>39</v>
      </c>
      <c r="B28" s="86"/>
      <c r="C28" s="86"/>
      <c r="D28" s="86"/>
      <c r="E28" s="86"/>
      <c r="F28" s="87"/>
    </row>
    <row r="29" spans="1:254" s="114" customFormat="1" ht="24" customHeight="1" x14ac:dyDescent="0.25">
      <c r="A29" s="115" t="s">
        <v>23</v>
      </c>
      <c r="B29" s="115" t="s">
        <v>24</v>
      </c>
      <c r="C29" s="115" t="s">
        <v>25</v>
      </c>
      <c r="D29" s="115" t="s">
        <v>26</v>
      </c>
      <c r="E29" s="115" t="s">
        <v>27</v>
      </c>
      <c r="F29" s="115" t="s">
        <v>28</v>
      </c>
      <c r="G29" s="113"/>
      <c r="H29" s="113"/>
      <c r="I29" s="113"/>
      <c r="J29" s="113"/>
      <c r="K29" s="113"/>
      <c r="L29" s="113"/>
      <c r="M29" s="113"/>
      <c r="N29" s="113"/>
      <c r="O29" s="113"/>
      <c r="P29" s="113"/>
      <c r="Q29" s="113"/>
      <c r="R29" s="113"/>
      <c r="S29" s="113"/>
      <c r="T29" s="113"/>
      <c r="U29" s="113"/>
      <c r="V29" s="113"/>
      <c r="W29" s="113"/>
      <c r="X29" s="113"/>
      <c r="Y29" s="113"/>
      <c r="Z29" s="113"/>
      <c r="AA29" s="113"/>
      <c r="AB29" s="113"/>
      <c r="AC29" s="113"/>
      <c r="AD29" s="113"/>
      <c r="AE29" s="113"/>
      <c r="AF29" s="113"/>
      <c r="AG29" s="113"/>
      <c r="AH29" s="113"/>
      <c r="AI29" s="113"/>
      <c r="AJ29" s="113"/>
      <c r="AK29" s="113"/>
      <c r="AL29" s="113"/>
      <c r="AM29" s="113"/>
      <c r="AN29" s="113"/>
      <c r="AO29" s="113"/>
      <c r="AP29" s="113"/>
      <c r="AQ29" s="113"/>
      <c r="AR29" s="113"/>
      <c r="AS29" s="113"/>
      <c r="AT29" s="113"/>
      <c r="AU29" s="113"/>
      <c r="AV29" s="113"/>
      <c r="AW29" s="113"/>
      <c r="AX29" s="113"/>
      <c r="AY29" s="113"/>
      <c r="AZ29" s="113"/>
      <c r="BA29" s="113"/>
      <c r="BB29" s="113"/>
      <c r="BC29" s="113"/>
      <c r="BD29" s="113"/>
      <c r="BE29" s="113"/>
      <c r="BF29" s="113"/>
      <c r="BG29" s="113"/>
      <c r="BH29" s="113"/>
      <c r="BI29" s="113"/>
      <c r="BJ29" s="113"/>
      <c r="BK29" s="113"/>
      <c r="BL29" s="113"/>
      <c r="BM29" s="113"/>
      <c r="BN29" s="113"/>
      <c r="BO29" s="113"/>
      <c r="BP29" s="113"/>
      <c r="BQ29" s="113"/>
      <c r="BR29" s="113"/>
      <c r="BS29" s="113"/>
      <c r="BT29" s="113"/>
      <c r="BU29" s="113"/>
      <c r="BV29" s="113"/>
      <c r="BW29" s="113"/>
      <c r="BX29" s="113"/>
      <c r="BY29" s="113"/>
      <c r="BZ29" s="113"/>
      <c r="CA29" s="113"/>
      <c r="CB29" s="113"/>
      <c r="CC29" s="113"/>
      <c r="CD29" s="113"/>
      <c r="CE29" s="113"/>
      <c r="CF29" s="113"/>
      <c r="CG29" s="113"/>
      <c r="CH29" s="113"/>
      <c r="CI29" s="113"/>
      <c r="CJ29" s="113"/>
      <c r="CK29" s="113"/>
      <c r="CL29" s="113"/>
      <c r="CM29" s="113"/>
      <c r="CN29" s="113"/>
      <c r="CO29" s="113"/>
      <c r="CP29" s="113"/>
      <c r="CQ29" s="113"/>
      <c r="CR29" s="113"/>
      <c r="CS29" s="113"/>
      <c r="CT29" s="113"/>
      <c r="CU29" s="113"/>
      <c r="CV29" s="113"/>
      <c r="CW29" s="113"/>
      <c r="CX29" s="113"/>
      <c r="CY29" s="113"/>
      <c r="CZ29" s="113"/>
      <c r="DA29" s="113"/>
      <c r="DB29" s="113"/>
      <c r="DC29" s="113"/>
      <c r="DD29" s="113"/>
      <c r="DE29" s="113"/>
      <c r="DF29" s="113"/>
      <c r="DG29" s="113"/>
      <c r="DH29" s="113"/>
      <c r="DI29" s="113"/>
      <c r="DJ29" s="113"/>
      <c r="DK29" s="113"/>
      <c r="DL29" s="113"/>
      <c r="DM29" s="113"/>
      <c r="DN29" s="113"/>
      <c r="DO29" s="113"/>
      <c r="DP29" s="113"/>
      <c r="DQ29" s="113"/>
      <c r="DR29" s="113"/>
      <c r="DS29" s="113"/>
      <c r="DT29" s="113"/>
      <c r="DU29" s="113"/>
      <c r="DV29" s="113"/>
      <c r="DW29" s="113"/>
      <c r="DX29" s="113"/>
      <c r="DY29" s="113"/>
      <c r="DZ29" s="113"/>
      <c r="EA29" s="113"/>
      <c r="EB29" s="113"/>
      <c r="EC29" s="113"/>
      <c r="ED29" s="113"/>
      <c r="EE29" s="113"/>
      <c r="EF29" s="113"/>
      <c r="EG29" s="113"/>
      <c r="EH29" s="113"/>
      <c r="EI29" s="113"/>
      <c r="EJ29" s="113"/>
      <c r="EK29" s="113"/>
      <c r="EL29" s="113"/>
      <c r="EM29" s="113"/>
      <c r="EN29" s="113"/>
      <c r="EO29" s="113"/>
      <c r="EP29" s="113"/>
      <c r="EQ29" s="113"/>
      <c r="ER29" s="113"/>
      <c r="ES29" s="113"/>
      <c r="ET29" s="113"/>
      <c r="EU29" s="113"/>
      <c r="EV29" s="113"/>
      <c r="EW29" s="113"/>
      <c r="EX29" s="113"/>
      <c r="EY29" s="113"/>
      <c r="EZ29" s="113"/>
      <c r="FA29" s="113"/>
      <c r="FB29" s="113"/>
      <c r="FC29" s="113"/>
      <c r="FD29" s="113"/>
      <c r="FE29" s="113"/>
      <c r="FF29" s="113"/>
      <c r="FG29" s="113"/>
      <c r="FH29" s="113"/>
      <c r="FI29" s="113"/>
      <c r="FJ29" s="113"/>
      <c r="FK29" s="113"/>
      <c r="FL29" s="113"/>
      <c r="FM29" s="113"/>
      <c r="FN29" s="113"/>
      <c r="FO29" s="113"/>
      <c r="FP29" s="113"/>
      <c r="FQ29" s="113"/>
      <c r="FR29" s="113"/>
      <c r="FS29" s="113"/>
      <c r="FT29" s="113"/>
      <c r="FU29" s="113"/>
      <c r="FV29" s="113"/>
      <c r="FW29" s="113"/>
      <c r="FX29" s="113"/>
      <c r="FY29" s="113"/>
      <c r="FZ29" s="113"/>
      <c r="GA29" s="113"/>
      <c r="GB29" s="113"/>
      <c r="GC29" s="113"/>
      <c r="GD29" s="113"/>
      <c r="GE29" s="113"/>
      <c r="GF29" s="113"/>
      <c r="GG29" s="113"/>
      <c r="GH29" s="113"/>
      <c r="GI29" s="113"/>
      <c r="GJ29" s="113"/>
      <c r="GK29" s="113"/>
      <c r="GL29" s="113"/>
      <c r="GM29" s="113"/>
      <c r="GN29" s="113"/>
      <c r="GO29" s="113"/>
      <c r="GP29" s="113"/>
      <c r="GQ29" s="113"/>
      <c r="GR29" s="113"/>
      <c r="GS29" s="113"/>
      <c r="GT29" s="113"/>
      <c r="GU29" s="113"/>
      <c r="GV29" s="113"/>
      <c r="GW29" s="113"/>
      <c r="GX29" s="113"/>
      <c r="GY29" s="113"/>
      <c r="GZ29" s="113"/>
      <c r="HA29" s="113"/>
      <c r="HB29" s="113"/>
      <c r="HC29" s="113"/>
      <c r="HD29" s="113"/>
      <c r="HE29" s="113"/>
      <c r="HF29" s="113"/>
      <c r="HG29" s="113"/>
      <c r="HH29" s="113"/>
      <c r="HI29" s="113"/>
      <c r="HJ29" s="113"/>
      <c r="HK29" s="113"/>
      <c r="HL29" s="113"/>
      <c r="HM29" s="113"/>
      <c r="HN29" s="113"/>
      <c r="HO29" s="113"/>
      <c r="HP29" s="113"/>
      <c r="HQ29" s="113"/>
      <c r="HR29" s="113"/>
      <c r="HS29" s="113"/>
      <c r="HT29" s="113"/>
      <c r="HU29" s="113"/>
      <c r="HV29" s="113"/>
      <c r="HW29" s="113"/>
      <c r="HX29" s="113"/>
      <c r="HY29" s="113"/>
      <c r="HZ29" s="113"/>
      <c r="IA29" s="113"/>
      <c r="IB29" s="113"/>
      <c r="IC29" s="113"/>
      <c r="ID29" s="113"/>
      <c r="IE29" s="113"/>
      <c r="IF29" s="113"/>
      <c r="IG29" s="113"/>
      <c r="IH29" s="113"/>
      <c r="II29" s="113"/>
      <c r="IJ29" s="113"/>
      <c r="IK29" s="113"/>
      <c r="IL29" s="113"/>
      <c r="IM29" s="113"/>
      <c r="IN29" s="113"/>
      <c r="IO29" s="113"/>
      <c r="IP29" s="113"/>
      <c r="IQ29" s="113"/>
      <c r="IR29" s="113"/>
      <c r="IS29" s="113"/>
      <c r="IT29" s="113"/>
    </row>
    <row r="30" spans="1:254" ht="12" customHeight="1" x14ac:dyDescent="0.25">
      <c r="A30" s="19" t="s">
        <v>40</v>
      </c>
      <c r="B30" s="19"/>
      <c r="C30" s="19"/>
      <c r="D30" s="19"/>
      <c r="E30" s="122">
        <v>0</v>
      </c>
      <c r="F30" s="122">
        <v>0</v>
      </c>
    </row>
    <row r="31" spans="1:254" ht="12.75" x14ac:dyDescent="0.25">
      <c r="A31" s="91" t="s">
        <v>41</v>
      </c>
      <c r="B31" s="92"/>
      <c r="C31" s="92"/>
      <c r="D31" s="92"/>
      <c r="E31" s="93"/>
      <c r="F31" s="123">
        <f>SUM(F30:F30)</f>
        <v>0</v>
      </c>
    </row>
    <row r="32" spans="1:254" ht="12" customHeight="1" x14ac:dyDescent="0.25">
      <c r="A32" s="20"/>
      <c r="B32" s="21"/>
      <c r="C32" s="21"/>
      <c r="D32" s="21"/>
      <c r="E32" s="22"/>
      <c r="F32" s="22"/>
    </row>
    <row r="33" spans="1:254" ht="12" customHeight="1" x14ac:dyDescent="0.25">
      <c r="A33" s="85" t="s">
        <v>42</v>
      </c>
      <c r="B33" s="86"/>
      <c r="C33" s="86"/>
      <c r="D33" s="86"/>
      <c r="E33" s="86"/>
      <c r="F33" s="87"/>
    </row>
    <row r="34" spans="1:254" s="114" customFormat="1" ht="24" customHeight="1" x14ac:dyDescent="0.25">
      <c r="A34" s="116" t="s">
        <v>23</v>
      </c>
      <c r="B34" s="116" t="s">
        <v>24</v>
      </c>
      <c r="C34" s="116" t="s">
        <v>25</v>
      </c>
      <c r="D34" s="116" t="s">
        <v>26</v>
      </c>
      <c r="E34" s="116" t="s">
        <v>27</v>
      </c>
      <c r="F34" s="116" t="s">
        <v>28</v>
      </c>
      <c r="G34" s="113"/>
      <c r="H34" s="113"/>
      <c r="I34" s="113"/>
      <c r="J34" s="113"/>
      <c r="K34" s="113"/>
      <c r="L34" s="113"/>
      <c r="M34" s="113"/>
      <c r="N34" s="113"/>
      <c r="O34" s="113"/>
      <c r="P34" s="113"/>
      <c r="Q34" s="113"/>
      <c r="R34" s="113"/>
      <c r="S34" s="113"/>
      <c r="T34" s="113"/>
      <c r="U34" s="113"/>
      <c r="V34" s="113"/>
      <c r="W34" s="113"/>
      <c r="X34" s="113"/>
      <c r="Y34" s="113"/>
      <c r="Z34" s="113"/>
      <c r="AA34" s="113"/>
      <c r="AB34" s="113"/>
      <c r="AC34" s="113"/>
      <c r="AD34" s="113"/>
      <c r="AE34" s="113"/>
      <c r="AF34" s="113"/>
      <c r="AG34" s="113"/>
      <c r="AH34" s="113"/>
      <c r="AI34" s="113"/>
      <c r="AJ34" s="113"/>
      <c r="AK34" s="113"/>
      <c r="AL34" s="113"/>
      <c r="AM34" s="113"/>
      <c r="AN34" s="113"/>
      <c r="AO34" s="113"/>
      <c r="AP34" s="113"/>
      <c r="AQ34" s="113"/>
      <c r="AR34" s="113"/>
      <c r="AS34" s="113"/>
      <c r="AT34" s="113"/>
      <c r="AU34" s="113"/>
      <c r="AV34" s="113"/>
      <c r="AW34" s="113"/>
      <c r="AX34" s="113"/>
      <c r="AY34" s="113"/>
      <c r="AZ34" s="113"/>
      <c r="BA34" s="113"/>
      <c r="BB34" s="113"/>
      <c r="BC34" s="113"/>
      <c r="BD34" s="113"/>
      <c r="BE34" s="113"/>
      <c r="BF34" s="113"/>
      <c r="BG34" s="113"/>
      <c r="BH34" s="113"/>
      <c r="BI34" s="113"/>
      <c r="BJ34" s="113"/>
      <c r="BK34" s="113"/>
      <c r="BL34" s="113"/>
      <c r="BM34" s="113"/>
      <c r="BN34" s="113"/>
      <c r="BO34" s="113"/>
      <c r="BP34" s="113"/>
      <c r="BQ34" s="113"/>
      <c r="BR34" s="113"/>
      <c r="BS34" s="113"/>
      <c r="BT34" s="113"/>
      <c r="BU34" s="113"/>
      <c r="BV34" s="113"/>
      <c r="BW34" s="113"/>
      <c r="BX34" s="113"/>
      <c r="BY34" s="113"/>
      <c r="BZ34" s="113"/>
      <c r="CA34" s="113"/>
      <c r="CB34" s="113"/>
      <c r="CC34" s="113"/>
      <c r="CD34" s="113"/>
      <c r="CE34" s="113"/>
      <c r="CF34" s="113"/>
      <c r="CG34" s="113"/>
      <c r="CH34" s="113"/>
      <c r="CI34" s="113"/>
      <c r="CJ34" s="113"/>
      <c r="CK34" s="113"/>
      <c r="CL34" s="113"/>
      <c r="CM34" s="113"/>
      <c r="CN34" s="113"/>
      <c r="CO34" s="113"/>
      <c r="CP34" s="113"/>
      <c r="CQ34" s="113"/>
      <c r="CR34" s="113"/>
      <c r="CS34" s="113"/>
      <c r="CT34" s="113"/>
      <c r="CU34" s="113"/>
      <c r="CV34" s="113"/>
      <c r="CW34" s="113"/>
      <c r="CX34" s="113"/>
      <c r="CY34" s="113"/>
      <c r="CZ34" s="113"/>
      <c r="DA34" s="113"/>
      <c r="DB34" s="113"/>
      <c r="DC34" s="113"/>
      <c r="DD34" s="113"/>
      <c r="DE34" s="113"/>
      <c r="DF34" s="113"/>
      <c r="DG34" s="113"/>
      <c r="DH34" s="113"/>
      <c r="DI34" s="113"/>
      <c r="DJ34" s="113"/>
      <c r="DK34" s="113"/>
      <c r="DL34" s="113"/>
      <c r="DM34" s="113"/>
      <c r="DN34" s="113"/>
      <c r="DO34" s="113"/>
      <c r="DP34" s="113"/>
      <c r="DQ34" s="113"/>
      <c r="DR34" s="113"/>
      <c r="DS34" s="113"/>
      <c r="DT34" s="113"/>
      <c r="DU34" s="113"/>
      <c r="DV34" s="113"/>
      <c r="DW34" s="113"/>
      <c r="DX34" s="113"/>
      <c r="DY34" s="113"/>
      <c r="DZ34" s="113"/>
      <c r="EA34" s="113"/>
      <c r="EB34" s="113"/>
      <c r="EC34" s="113"/>
      <c r="ED34" s="113"/>
      <c r="EE34" s="113"/>
      <c r="EF34" s="113"/>
      <c r="EG34" s="113"/>
      <c r="EH34" s="113"/>
      <c r="EI34" s="113"/>
      <c r="EJ34" s="113"/>
      <c r="EK34" s="113"/>
      <c r="EL34" s="113"/>
      <c r="EM34" s="113"/>
      <c r="EN34" s="113"/>
      <c r="EO34" s="113"/>
      <c r="EP34" s="113"/>
      <c r="EQ34" s="113"/>
      <c r="ER34" s="113"/>
      <c r="ES34" s="113"/>
      <c r="ET34" s="113"/>
      <c r="EU34" s="113"/>
      <c r="EV34" s="113"/>
      <c r="EW34" s="113"/>
      <c r="EX34" s="113"/>
      <c r="EY34" s="113"/>
      <c r="EZ34" s="113"/>
      <c r="FA34" s="113"/>
      <c r="FB34" s="113"/>
      <c r="FC34" s="113"/>
      <c r="FD34" s="113"/>
      <c r="FE34" s="113"/>
      <c r="FF34" s="113"/>
      <c r="FG34" s="113"/>
      <c r="FH34" s="113"/>
      <c r="FI34" s="113"/>
      <c r="FJ34" s="113"/>
      <c r="FK34" s="113"/>
      <c r="FL34" s="113"/>
      <c r="FM34" s="113"/>
      <c r="FN34" s="113"/>
      <c r="FO34" s="113"/>
      <c r="FP34" s="113"/>
      <c r="FQ34" s="113"/>
      <c r="FR34" s="113"/>
      <c r="FS34" s="113"/>
      <c r="FT34" s="113"/>
      <c r="FU34" s="113"/>
      <c r="FV34" s="113"/>
      <c r="FW34" s="113"/>
      <c r="FX34" s="113"/>
      <c r="FY34" s="113"/>
      <c r="FZ34" s="113"/>
      <c r="GA34" s="113"/>
      <c r="GB34" s="113"/>
      <c r="GC34" s="113"/>
      <c r="GD34" s="113"/>
      <c r="GE34" s="113"/>
      <c r="GF34" s="113"/>
      <c r="GG34" s="113"/>
      <c r="GH34" s="113"/>
      <c r="GI34" s="113"/>
      <c r="GJ34" s="113"/>
      <c r="GK34" s="113"/>
      <c r="GL34" s="113"/>
      <c r="GM34" s="113"/>
      <c r="GN34" s="113"/>
      <c r="GO34" s="113"/>
      <c r="GP34" s="113"/>
      <c r="GQ34" s="113"/>
      <c r="GR34" s="113"/>
      <c r="GS34" s="113"/>
      <c r="GT34" s="113"/>
      <c r="GU34" s="113"/>
      <c r="GV34" s="113"/>
      <c r="GW34" s="113"/>
      <c r="GX34" s="113"/>
      <c r="GY34" s="113"/>
      <c r="GZ34" s="113"/>
      <c r="HA34" s="113"/>
      <c r="HB34" s="113"/>
      <c r="HC34" s="113"/>
      <c r="HD34" s="113"/>
      <c r="HE34" s="113"/>
      <c r="HF34" s="113"/>
      <c r="HG34" s="113"/>
      <c r="HH34" s="113"/>
      <c r="HI34" s="113"/>
      <c r="HJ34" s="113"/>
      <c r="HK34" s="113"/>
      <c r="HL34" s="113"/>
      <c r="HM34" s="113"/>
      <c r="HN34" s="113"/>
      <c r="HO34" s="113"/>
      <c r="HP34" s="113"/>
      <c r="HQ34" s="113"/>
      <c r="HR34" s="113"/>
      <c r="HS34" s="113"/>
      <c r="HT34" s="113"/>
      <c r="HU34" s="113"/>
      <c r="HV34" s="113"/>
      <c r="HW34" s="113"/>
      <c r="HX34" s="113"/>
      <c r="HY34" s="113"/>
      <c r="HZ34" s="113"/>
      <c r="IA34" s="113"/>
      <c r="IB34" s="113"/>
      <c r="IC34" s="113"/>
      <c r="ID34" s="113"/>
      <c r="IE34" s="113"/>
      <c r="IF34" s="113"/>
      <c r="IG34" s="113"/>
      <c r="IH34" s="113"/>
      <c r="II34" s="113"/>
      <c r="IJ34" s="113"/>
      <c r="IK34" s="113"/>
      <c r="IL34" s="113"/>
      <c r="IM34" s="113"/>
      <c r="IN34" s="113"/>
      <c r="IO34" s="113"/>
      <c r="IP34" s="113"/>
      <c r="IQ34" s="113"/>
      <c r="IR34" s="113"/>
      <c r="IS34" s="113"/>
      <c r="IT34" s="113"/>
    </row>
    <row r="35" spans="1:254" ht="12.75" customHeight="1" x14ac:dyDescent="0.25">
      <c r="A35" s="8" t="s">
        <v>43</v>
      </c>
      <c r="B35" s="8" t="s">
        <v>105</v>
      </c>
      <c r="C35" s="17">
        <v>0.125</v>
      </c>
      <c r="D35" s="8" t="s">
        <v>44</v>
      </c>
      <c r="E35" s="120">
        <v>280000</v>
      </c>
      <c r="F35" s="120">
        <f>E35*C35</f>
        <v>35000</v>
      </c>
      <c r="H35" s="23"/>
    </row>
    <row r="36" spans="1:254" ht="12.75" customHeight="1" x14ac:dyDescent="0.25">
      <c r="A36" s="8" t="s">
        <v>45</v>
      </c>
      <c r="B36" s="8" t="s">
        <v>105</v>
      </c>
      <c r="C36" s="17">
        <v>0.375</v>
      </c>
      <c r="D36" s="8" t="s">
        <v>46</v>
      </c>
      <c r="E36" s="120">
        <v>93333</v>
      </c>
      <c r="F36" s="120">
        <f t="shared" ref="F36:F37" si="1">E36*C36</f>
        <v>34999.875</v>
      </c>
      <c r="H36" s="23"/>
    </row>
    <row r="37" spans="1:254" ht="12.75" customHeight="1" x14ac:dyDescent="0.25">
      <c r="A37" s="8" t="s">
        <v>47</v>
      </c>
      <c r="B37" s="8" t="s">
        <v>105</v>
      </c>
      <c r="C37" s="17">
        <v>0.25</v>
      </c>
      <c r="D37" s="8" t="s">
        <v>48</v>
      </c>
      <c r="E37" s="120">
        <v>140000</v>
      </c>
      <c r="F37" s="120">
        <f t="shared" si="1"/>
        <v>35000</v>
      </c>
      <c r="H37" s="23"/>
    </row>
    <row r="38" spans="1:254" ht="12.75" customHeight="1" x14ac:dyDescent="0.25">
      <c r="A38" s="8" t="s">
        <v>97</v>
      </c>
      <c r="B38" s="8" t="s">
        <v>105</v>
      </c>
      <c r="C38" s="17">
        <v>0.125</v>
      </c>
      <c r="D38" s="8" t="s">
        <v>48</v>
      </c>
      <c r="E38" s="120">
        <v>280000</v>
      </c>
      <c r="F38" s="120">
        <f>+E38*C38</f>
        <v>35000</v>
      </c>
      <c r="H38" s="23"/>
    </row>
    <row r="39" spans="1:254" ht="12.75" x14ac:dyDescent="0.25">
      <c r="A39" s="88" t="s">
        <v>50</v>
      </c>
      <c r="B39" s="89"/>
      <c r="C39" s="89"/>
      <c r="D39" s="89"/>
      <c r="E39" s="90"/>
      <c r="F39" s="123">
        <f>SUM(F35:F38)</f>
        <v>139999.875</v>
      </c>
    </row>
    <row r="40" spans="1:254" ht="12" customHeight="1" x14ac:dyDescent="0.25">
      <c r="A40" s="20"/>
      <c r="B40" s="21"/>
      <c r="C40" s="21"/>
      <c r="D40" s="21"/>
      <c r="E40" s="22"/>
      <c r="F40" s="22"/>
    </row>
    <row r="41" spans="1:254" ht="12" customHeight="1" x14ac:dyDescent="0.25">
      <c r="A41" s="85" t="s">
        <v>51</v>
      </c>
      <c r="B41" s="86"/>
      <c r="C41" s="86"/>
      <c r="D41" s="86"/>
      <c r="E41" s="86"/>
      <c r="F41" s="87"/>
    </row>
    <row r="42" spans="1:254" s="114" customFormat="1" ht="24" customHeight="1" x14ac:dyDescent="0.25">
      <c r="A42" s="116" t="s">
        <v>52</v>
      </c>
      <c r="B42" s="116" t="s">
        <v>53</v>
      </c>
      <c r="C42" s="116" t="s">
        <v>116</v>
      </c>
      <c r="D42" s="116" t="s">
        <v>26</v>
      </c>
      <c r="E42" s="116" t="s">
        <v>27</v>
      </c>
      <c r="F42" s="116" t="s">
        <v>28</v>
      </c>
      <c r="G42" s="113"/>
      <c r="H42" s="113"/>
      <c r="I42" s="113"/>
      <c r="J42" s="117"/>
      <c r="K42" s="113"/>
      <c r="L42" s="113"/>
      <c r="M42" s="113"/>
      <c r="N42" s="113"/>
      <c r="O42" s="113"/>
      <c r="P42" s="113"/>
      <c r="Q42" s="113"/>
      <c r="R42" s="113"/>
      <c r="S42" s="113"/>
      <c r="T42" s="113"/>
      <c r="U42" s="113"/>
      <c r="V42" s="113"/>
      <c r="W42" s="113"/>
      <c r="X42" s="113"/>
      <c r="Y42" s="113"/>
      <c r="Z42" s="113"/>
      <c r="AA42" s="113"/>
      <c r="AB42" s="113"/>
      <c r="AC42" s="113"/>
      <c r="AD42" s="113"/>
      <c r="AE42" s="113"/>
      <c r="AF42" s="113"/>
      <c r="AG42" s="113"/>
      <c r="AH42" s="113"/>
      <c r="AI42" s="113"/>
      <c r="AJ42" s="113"/>
      <c r="AK42" s="113"/>
      <c r="AL42" s="113"/>
      <c r="AM42" s="113"/>
      <c r="AN42" s="113"/>
      <c r="AO42" s="113"/>
      <c r="AP42" s="113"/>
      <c r="AQ42" s="113"/>
      <c r="AR42" s="113"/>
      <c r="AS42" s="113"/>
      <c r="AT42" s="113"/>
      <c r="AU42" s="113"/>
      <c r="AV42" s="113"/>
      <c r="AW42" s="113"/>
      <c r="AX42" s="113"/>
      <c r="AY42" s="113"/>
      <c r="AZ42" s="113"/>
      <c r="BA42" s="113"/>
      <c r="BB42" s="113"/>
      <c r="BC42" s="113"/>
      <c r="BD42" s="113"/>
      <c r="BE42" s="113"/>
      <c r="BF42" s="113"/>
      <c r="BG42" s="113"/>
      <c r="BH42" s="113"/>
      <c r="BI42" s="113"/>
      <c r="BJ42" s="113"/>
      <c r="BK42" s="113"/>
      <c r="BL42" s="113"/>
      <c r="BM42" s="113"/>
      <c r="BN42" s="113"/>
      <c r="BO42" s="113"/>
      <c r="BP42" s="113"/>
      <c r="BQ42" s="113"/>
      <c r="BR42" s="113"/>
      <c r="BS42" s="113"/>
      <c r="BT42" s="113"/>
      <c r="BU42" s="113"/>
      <c r="BV42" s="113"/>
      <c r="BW42" s="113"/>
      <c r="BX42" s="113"/>
      <c r="BY42" s="113"/>
      <c r="BZ42" s="113"/>
      <c r="CA42" s="113"/>
      <c r="CB42" s="113"/>
      <c r="CC42" s="113"/>
      <c r="CD42" s="113"/>
      <c r="CE42" s="113"/>
      <c r="CF42" s="113"/>
      <c r="CG42" s="113"/>
      <c r="CH42" s="113"/>
      <c r="CI42" s="113"/>
      <c r="CJ42" s="113"/>
      <c r="CK42" s="113"/>
      <c r="CL42" s="113"/>
      <c r="CM42" s="113"/>
      <c r="CN42" s="113"/>
      <c r="CO42" s="113"/>
      <c r="CP42" s="113"/>
      <c r="CQ42" s="113"/>
      <c r="CR42" s="113"/>
      <c r="CS42" s="113"/>
      <c r="CT42" s="113"/>
      <c r="CU42" s="113"/>
      <c r="CV42" s="113"/>
      <c r="CW42" s="113"/>
      <c r="CX42" s="113"/>
      <c r="CY42" s="113"/>
      <c r="CZ42" s="113"/>
      <c r="DA42" s="113"/>
      <c r="DB42" s="113"/>
      <c r="DC42" s="113"/>
      <c r="DD42" s="113"/>
      <c r="DE42" s="113"/>
      <c r="DF42" s="113"/>
      <c r="DG42" s="113"/>
      <c r="DH42" s="113"/>
      <c r="DI42" s="113"/>
      <c r="DJ42" s="113"/>
      <c r="DK42" s="113"/>
      <c r="DL42" s="113"/>
      <c r="DM42" s="113"/>
      <c r="DN42" s="113"/>
      <c r="DO42" s="113"/>
      <c r="DP42" s="113"/>
      <c r="DQ42" s="113"/>
      <c r="DR42" s="113"/>
      <c r="DS42" s="113"/>
      <c r="DT42" s="113"/>
      <c r="DU42" s="113"/>
      <c r="DV42" s="113"/>
      <c r="DW42" s="113"/>
      <c r="DX42" s="113"/>
      <c r="DY42" s="113"/>
      <c r="DZ42" s="113"/>
      <c r="EA42" s="113"/>
      <c r="EB42" s="113"/>
      <c r="EC42" s="113"/>
      <c r="ED42" s="113"/>
      <c r="EE42" s="113"/>
      <c r="EF42" s="113"/>
      <c r="EG42" s="113"/>
      <c r="EH42" s="113"/>
      <c r="EI42" s="113"/>
      <c r="EJ42" s="113"/>
      <c r="EK42" s="113"/>
      <c r="EL42" s="113"/>
      <c r="EM42" s="113"/>
      <c r="EN42" s="113"/>
      <c r="EO42" s="113"/>
      <c r="EP42" s="113"/>
      <c r="EQ42" s="113"/>
      <c r="ER42" s="113"/>
      <c r="ES42" s="113"/>
      <c r="ET42" s="113"/>
      <c r="EU42" s="113"/>
      <c r="EV42" s="113"/>
      <c r="EW42" s="113"/>
      <c r="EX42" s="113"/>
      <c r="EY42" s="113"/>
      <c r="EZ42" s="113"/>
      <c r="FA42" s="113"/>
      <c r="FB42" s="113"/>
      <c r="FC42" s="113"/>
      <c r="FD42" s="113"/>
      <c r="FE42" s="113"/>
      <c r="FF42" s="113"/>
      <c r="FG42" s="113"/>
      <c r="FH42" s="113"/>
      <c r="FI42" s="113"/>
      <c r="FJ42" s="113"/>
      <c r="FK42" s="113"/>
      <c r="FL42" s="113"/>
      <c r="FM42" s="113"/>
      <c r="FN42" s="113"/>
      <c r="FO42" s="113"/>
      <c r="FP42" s="113"/>
      <c r="FQ42" s="113"/>
      <c r="FR42" s="113"/>
      <c r="FS42" s="113"/>
      <c r="FT42" s="113"/>
      <c r="FU42" s="113"/>
      <c r="FV42" s="113"/>
      <c r="FW42" s="113"/>
      <c r="FX42" s="113"/>
      <c r="FY42" s="113"/>
      <c r="FZ42" s="113"/>
      <c r="GA42" s="113"/>
      <c r="GB42" s="113"/>
      <c r="GC42" s="113"/>
      <c r="GD42" s="113"/>
      <c r="GE42" s="113"/>
      <c r="GF42" s="113"/>
      <c r="GG42" s="113"/>
      <c r="GH42" s="113"/>
      <c r="GI42" s="113"/>
      <c r="GJ42" s="113"/>
      <c r="GK42" s="113"/>
      <c r="GL42" s="113"/>
      <c r="GM42" s="113"/>
      <c r="GN42" s="113"/>
      <c r="GO42" s="113"/>
      <c r="GP42" s="113"/>
      <c r="GQ42" s="113"/>
      <c r="GR42" s="113"/>
      <c r="GS42" s="113"/>
      <c r="GT42" s="113"/>
      <c r="GU42" s="113"/>
      <c r="GV42" s="113"/>
      <c r="GW42" s="113"/>
      <c r="GX42" s="113"/>
      <c r="GY42" s="113"/>
      <c r="GZ42" s="113"/>
      <c r="HA42" s="113"/>
      <c r="HB42" s="113"/>
      <c r="HC42" s="113"/>
      <c r="HD42" s="113"/>
      <c r="HE42" s="113"/>
      <c r="HF42" s="113"/>
      <c r="HG42" s="113"/>
      <c r="HH42" s="113"/>
      <c r="HI42" s="113"/>
      <c r="HJ42" s="113"/>
      <c r="HK42" s="113"/>
      <c r="HL42" s="113"/>
      <c r="HM42" s="113"/>
      <c r="HN42" s="113"/>
      <c r="HO42" s="113"/>
      <c r="HP42" s="113"/>
      <c r="HQ42" s="113"/>
      <c r="HR42" s="113"/>
      <c r="HS42" s="113"/>
      <c r="HT42" s="113"/>
      <c r="HU42" s="113"/>
      <c r="HV42" s="113"/>
      <c r="HW42" s="113"/>
      <c r="HX42" s="113"/>
      <c r="HY42" s="113"/>
      <c r="HZ42" s="113"/>
      <c r="IA42" s="113"/>
      <c r="IB42" s="113"/>
      <c r="IC42" s="113"/>
      <c r="ID42" s="113"/>
      <c r="IE42" s="113"/>
      <c r="IF42" s="113"/>
      <c r="IG42" s="113"/>
      <c r="IH42" s="113"/>
      <c r="II42" s="113"/>
      <c r="IJ42" s="113"/>
      <c r="IK42" s="113"/>
      <c r="IL42" s="113"/>
      <c r="IM42" s="113"/>
      <c r="IN42" s="113"/>
      <c r="IO42" s="113"/>
      <c r="IP42" s="113"/>
      <c r="IQ42" s="113"/>
      <c r="IR42" s="113"/>
      <c r="IS42" s="113"/>
      <c r="IT42" s="113"/>
    </row>
    <row r="43" spans="1:254" ht="12.75" customHeight="1" x14ac:dyDescent="0.25">
      <c r="A43" s="79" t="s">
        <v>54</v>
      </c>
      <c r="B43" s="80"/>
      <c r="C43" s="80"/>
      <c r="D43" s="80"/>
      <c r="E43" s="80"/>
      <c r="F43" s="81"/>
      <c r="J43" s="24"/>
    </row>
    <row r="44" spans="1:254" ht="12.75" x14ac:dyDescent="0.25">
      <c r="A44" s="25" t="s">
        <v>55</v>
      </c>
      <c r="B44" s="25" t="s">
        <v>56</v>
      </c>
      <c r="C44" s="26">
        <v>5000</v>
      </c>
      <c r="D44" s="25" t="s">
        <v>49</v>
      </c>
      <c r="E44" s="124">
        <v>700</v>
      </c>
      <c r="F44" s="124">
        <f>(C44*E44)</f>
        <v>3500000</v>
      </c>
      <c r="H44" s="23"/>
    </row>
    <row r="45" spans="1:254" ht="12.75" customHeight="1" x14ac:dyDescent="0.25">
      <c r="A45" s="79" t="s">
        <v>57</v>
      </c>
      <c r="B45" s="80"/>
      <c r="C45" s="80"/>
      <c r="D45" s="80"/>
      <c r="E45" s="80"/>
      <c r="F45" s="81"/>
    </row>
    <row r="46" spans="1:254" ht="12.75" x14ac:dyDescent="0.25">
      <c r="A46" s="25" t="s">
        <v>98</v>
      </c>
      <c r="B46" s="25" t="s">
        <v>58</v>
      </c>
      <c r="C46" s="26">
        <v>900</v>
      </c>
      <c r="D46" s="25" t="s">
        <v>59</v>
      </c>
      <c r="E46" s="124">
        <v>1400</v>
      </c>
      <c r="F46" s="124">
        <f>(C46*E46)</f>
        <v>1260000</v>
      </c>
    </row>
    <row r="47" spans="1:254" ht="12.75" x14ac:dyDescent="0.25">
      <c r="A47" s="25" t="s">
        <v>60</v>
      </c>
      <c r="B47" s="25" t="s">
        <v>58</v>
      </c>
      <c r="C47" s="26">
        <v>200</v>
      </c>
      <c r="D47" s="25" t="s">
        <v>61</v>
      </c>
      <c r="E47" s="124">
        <v>1890</v>
      </c>
      <c r="F47" s="124">
        <f>+E47*C47</f>
        <v>378000</v>
      </c>
    </row>
    <row r="48" spans="1:254" ht="12.75" customHeight="1" x14ac:dyDescent="0.25">
      <c r="A48" s="79" t="s">
        <v>62</v>
      </c>
      <c r="B48" s="80"/>
      <c r="C48" s="80"/>
      <c r="D48" s="80"/>
      <c r="E48" s="80"/>
      <c r="F48" s="81"/>
    </row>
    <row r="49" spans="1:254" ht="12.75" customHeight="1" x14ac:dyDescent="0.25">
      <c r="A49" s="25" t="s">
        <v>63</v>
      </c>
      <c r="B49" s="25" t="s">
        <v>58</v>
      </c>
      <c r="C49" s="26">
        <v>2</v>
      </c>
      <c r="D49" s="25" t="s">
        <v>64</v>
      </c>
      <c r="E49" s="124">
        <v>79640</v>
      </c>
      <c r="F49" s="124">
        <f>C49*E49</f>
        <v>159280</v>
      </c>
    </row>
    <row r="50" spans="1:254" ht="12.75" customHeight="1" x14ac:dyDescent="0.25">
      <c r="A50" s="25" t="s">
        <v>99</v>
      </c>
      <c r="B50" s="25" t="s">
        <v>58</v>
      </c>
      <c r="C50" s="26">
        <v>5</v>
      </c>
      <c r="D50" s="25" t="s">
        <v>65</v>
      </c>
      <c r="E50" s="124">
        <v>75000</v>
      </c>
      <c r="F50" s="124">
        <f>(C50*E50)</f>
        <v>375000</v>
      </c>
    </row>
    <row r="51" spans="1:254" ht="12.75" customHeight="1" x14ac:dyDescent="0.25">
      <c r="A51" s="79" t="s">
        <v>66</v>
      </c>
      <c r="B51" s="80"/>
      <c r="C51" s="80"/>
      <c r="D51" s="80"/>
      <c r="E51" s="80"/>
      <c r="F51" s="81"/>
    </row>
    <row r="52" spans="1:254" ht="12.75" customHeight="1" x14ac:dyDescent="0.25">
      <c r="A52" s="27" t="s">
        <v>67</v>
      </c>
      <c r="B52" s="28" t="s">
        <v>68</v>
      </c>
      <c r="C52" s="28">
        <v>2</v>
      </c>
      <c r="D52" s="28" t="s">
        <v>69</v>
      </c>
      <c r="E52" s="125">
        <v>20000</v>
      </c>
      <c r="F52" s="125">
        <f>C52*E52</f>
        <v>40000</v>
      </c>
    </row>
    <row r="53" spans="1:254" ht="13.5" customHeight="1" x14ac:dyDescent="0.25">
      <c r="A53" s="91" t="s">
        <v>70</v>
      </c>
      <c r="B53" s="92"/>
      <c r="C53" s="92"/>
      <c r="D53" s="92"/>
      <c r="E53" s="93"/>
      <c r="F53" s="123">
        <f>SUM(F43:F52)</f>
        <v>5712280</v>
      </c>
    </row>
    <row r="54" spans="1:254" ht="12" customHeight="1" x14ac:dyDescent="0.25">
      <c r="A54" s="20"/>
      <c r="B54" s="21"/>
      <c r="C54" s="21"/>
      <c r="D54" s="21"/>
      <c r="E54" s="22"/>
      <c r="F54" s="22"/>
    </row>
    <row r="55" spans="1:254" ht="12" customHeight="1" x14ac:dyDescent="0.25">
      <c r="A55" s="85" t="s">
        <v>71</v>
      </c>
      <c r="B55" s="86"/>
      <c r="C55" s="86"/>
      <c r="D55" s="86"/>
      <c r="E55" s="86"/>
      <c r="F55" s="87"/>
    </row>
    <row r="56" spans="1:254" s="114" customFormat="1" ht="24" customHeight="1" x14ac:dyDescent="0.25">
      <c r="A56" s="118" t="s">
        <v>72</v>
      </c>
      <c r="B56" s="118" t="s">
        <v>53</v>
      </c>
      <c r="C56" s="118" t="s">
        <v>116</v>
      </c>
      <c r="D56" s="118" t="s">
        <v>26</v>
      </c>
      <c r="E56" s="118" t="s">
        <v>27</v>
      </c>
      <c r="F56" s="118" t="s">
        <v>28</v>
      </c>
      <c r="G56" s="113"/>
      <c r="H56" s="113"/>
      <c r="I56" s="113"/>
      <c r="J56" s="113"/>
      <c r="K56" s="113"/>
      <c r="L56" s="113"/>
      <c r="M56" s="113"/>
      <c r="N56" s="113"/>
      <c r="O56" s="113"/>
      <c r="P56" s="113"/>
      <c r="Q56" s="113"/>
      <c r="R56" s="113"/>
      <c r="S56" s="113"/>
      <c r="T56" s="113"/>
      <c r="U56" s="113"/>
      <c r="V56" s="113"/>
      <c r="W56" s="113"/>
      <c r="X56" s="113"/>
      <c r="Y56" s="113"/>
      <c r="Z56" s="113"/>
      <c r="AA56" s="113"/>
      <c r="AB56" s="113"/>
      <c r="AC56" s="113"/>
      <c r="AD56" s="113"/>
      <c r="AE56" s="113"/>
      <c r="AF56" s="113"/>
      <c r="AG56" s="113"/>
      <c r="AH56" s="113"/>
      <c r="AI56" s="113"/>
      <c r="AJ56" s="113"/>
      <c r="AK56" s="113"/>
      <c r="AL56" s="113"/>
      <c r="AM56" s="113"/>
      <c r="AN56" s="113"/>
      <c r="AO56" s="113"/>
      <c r="AP56" s="113"/>
      <c r="AQ56" s="113"/>
      <c r="AR56" s="113"/>
      <c r="AS56" s="113"/>
      <c r="AT56" s="113"/>
      <c r="AU56" s="113"/>
      <c r="AV56" s="113"/>
      <c r="AW56" s="113"/>
      <c r="AX56" s="113"/>
      <c r="AY56" s="113"/>
      <c r="AZ56" s="113"/>
      <c r="BA56" s="113"/>
      <c r="BB56" s="113"/>
      <c r="BC56" s="113"/>
      <c r="BD56" s="113"/>
      <c r="BE56" s="113"/>
      <c r="BF56" s="113"/>
      <c r="BG56" s="113"/>
      <c r="BH56" s="113"/>
      <c r="BI56" s="113"/>
      <c r="BJ56" s="113"/>
      <c r="BK56" s="113"/>
      <c r="BL56" s="113"/>
      <c r="BM56" s="113"/>
      <c r="BN56" s="113"/>
      <c r="BO56" s="113"/>
      <c r="BP56" s="113"/>
      <c r="BQ56" s="113"/>
      <c r="BR56" s="113"/>
      <c r="BS56" s="113"/>
      <c r="BT56" s="113"/>
      <c r="BU56" s="113"/>
      <c r="BV56" s="113"/>
      <c r="BW56" s="113"/>
      <c r="BX56" s="113"/>
      <c r="BY56" s="113"/>
      <c r="BZ56" s="113"/>
      <c r="CA56" s="113"/>
      <c r="CB56" s="113"/>
      <c r="CC56" s="113"/>
      <c r="CD56" s="113"/>
      <c r="CE56" s="113"/>
      <c r="CF56" s="113"/>
      <c r="CG56" s="113"/>
      <c r="CH56" s="113"/>
      <c r="CI56" s="113"/>
      <c r="CJ56" s="113"/>
      <c r="CK56" s="113"/>
      <c r="CL56" s="113"/>
      <c r="CM56" s="113"/>
      <c r="CN56" s="113"/>
      <c r="CO56" s="113"/>
      <c r="CP56" s="113"/>
      <c r="CQ56" s="113"/>
      <c r="CR56" s="113"/>
      <c r="CS56" s="113"/>
      <c r="CT56" s="113"/>
      <c r="CU56" s="113"/>
      <c r="CV56" s="113"/>
      <c r="CW56" s="113"/>
      <c r="CX56" s="113"/>
      <c r="CY56" s="113"/>
      <c r="CZ56" s="113"/>
      <c r="DA56" s="113"/>
      <c r="DB56" s="113"/>
      <c r="DC56" s="113"/>
      <c r="DD56" s="113"/>
      <c r="DE56" s="113"/>
      <c r="DF56" s="113"/>
      <c r="DG56" s="113"/>
      <c r="DH56" s="113"/>
      <c r="DI56" s="113"/>
      <c r="DJ56" s="113"/>
      <c r="DK56" s="113"/>
      <c r="DL56" s="113"/>
      <c r="DM56" s="113"/>
      <c r="DN56" s="113"/>
      <c r="DO56" s="113"/>
      <c r="DP56" s="113"/>
      <c r="DQ56" s="113"/>
      <c r="DR56" s="113"/>
      <c r="DS56" s="113"/>
      <c r="DT56" s="113"/>
      <c r="DU56" s="113"/>
      <c r="DV56" s="113"/>
      <c r="DW56" s="113"/>
      <c r="DX56" s="113"/>
      <c r="DY56" s="113"/>
      <c r="DZ56" s="113"/>
      <c r="EA56" s="113"/>
      <c r="EB56" s="113"/>
      <c r="EC56" s="113"/>
      <c r="ED56" s="113"/>
      <c r="EE56" s="113"/>
      <c r="EF56" s="113"/>
      <c r="EG56" s="113"/>
      <c r="EH56" s="113"/>
      <c r="EI56" s="113"/>
      <c r="EJ56" s="113"/>
      <c r="EK56" s="113"/>
      <c r="EL56" s="113"/>
      <c r="EM56" s="113"/>
      <c r="EN56" s="113"/>
      <c r="EO56" s="113"/>
      <c r="EP56" s="113"/>
      <c r="EQ56" s="113"/>
      <c r="ER56" s="113"/>
      <c r="ES56" s="113"/>
      <c r="ET56" s="113"/>
      <c r="EU56" s="113"/>
      <c r="EV56" s="113"/>
      <c r="EW56" s="113"/>
      <c r="EX56" s="113"/>
      <c r="EY56" s="113"/>
      <c r="EZ56" s="113"/>
      <c r="FA56" s="113"/>
      <c r="FB56" s="113"/>
      <c r="FC56" s="113"/>
      <c r="FD56" s="113"/>
      <c r="FE56" s="113"/>
      <c r="FF56" s="113"/>
      <c r="FG56" s="113"/>
      <c r="FH56" s="113"/>
      <c r="FI56" s="113"/>
      <c r="FJ56" s="113"/>
      <c r="FK56" s="113"/>
      <c r="FL56" s="113"/>
      <c r="FM56" s="113"/>
      <c r="FN56" s="113"/>
      <c r="FO56" s="113"/>
      <c r="FP56" s="113"/>
      <c r="FQ56" s="113"/>
      <c r="FR56" s="113"/>
      <c r="FS56" s="113"/>
      <c r="FT56" s="113"/>
      <c r="FU56" s="113"/>
      <c r="FV56" s="113"/>
      <c r="FW56" s="113"/>
      <c r="FX56" s="113"/>
      <c r="FY56" s="113"/>
      <c r="FZ56" s="113"/>
      <c r="GA56" s="113"/>
      <c r="GB56" s="113"/>
      <c r="GC56" s="113"/>
      <c r="GD56" s="113"/>
      <c r="GE56" s="113"/>
      <c r="GF56" s="113"/>
      <c r="GG56" s="113"/>
      <c r="GH56" s="113"/>
      <c r="GI56" s="113"/>
      <c r="GJ56" s="113"/>
      <c r="GK56" s="113"/>
      <c r="GL56" s="113"/>
      <c r="GM56" s="113"/>
      <c r="GN56" s="113"/>
      <c r="GO56" s="113"/>
      <c r="GP56" s="113"/>
      <c r="GQ56" s="113"/>
      <c r="GR56" s="113"/>
      <c r="GS56" s="113"/>
      <c r="GT56" s="113"/>
      <c r="GU56" s="113"/>
      <c r="GV56" s="113"/>
      <c r="GW56" s="113"/>
      <c r="GX56" s="113"/>
      <c r="GY56" s="113"/>
      <c r="GZ56" s="113"/>
      <c r="HA56" s="113"/>
      <c r="HB56" s="113"/>
      <c r="HC56" s="113"/>
      <c r="HD56" s="113"/>
      <c r="HE56" s="113"/>
      <c r="HF56" s="113"/>
      <c r="HG56" s="113"/>
      <c r="HH56" s="113"/>
      <c r="HI56" s="113"/>
      <c r="HJ56" s="113"/>
      <c r="HK56" s="113"/>
      <c r="HL56" s="113"/>
      <c r="HM56" s="113"/>
      <c r="HN56" s="113"/>
      <c r="HO56" s="113"/>
      <c r="HP56" s="113"/>
      <c r="HQ56" s="113"/>
      <c r="HR56" s="113"/>
      <c r="HS56" s="113"/>
      <c r="HT56" s="113"/>
      <c r="HU56" s="113"/>
      <c r="HV56" s="113"/>
      <c r="HW56" s="113"/>
      <c r="HX56" s="113"/>
      <c r="HY56" s="113"/>
      <c r="HZ56" s="113"/>
      <c r="IA56" s="113"/>
      <c r="IB56" s="113"/>
      <c r="IC56" s="113"/>
      <c r="ID56" s="113"/>
      <c r="IE56" s="113"/>
      <c r="IF56" s="113"/>
      <c r="IG56" s="113"/>
      <c r="IH56" s="113"/>
      <c r="II56" s="113"/>
      <c r="IJ56" s="113"/>
      <c r="IK56" s="113"/>
      <c r="IL56" s="113"/>
      <c r="IM56" s="113"/>
      <c r="IN56" s="113"/>
      <c r="IO56" s="113"/>
      <c r="IP56" s="113"/>
      <c r="IQ56" s="113"/>
      <c r="IR56" s="113"/>
      <c r="IS56" s="113"/>
      <c r="IT56" s="113"/>
    </row>
    <row r="57" spans="1:254" ht="12.75" x14ac:dyDescent="0.25">
      <c r="A57" s="29" t="s">
        <v>100</v>
      </c>
      <c r="B57" s="29" t="s">
        <v>101</v>
      </c>
      <c r="C57" s="30">
        <v>2</v>
      </c>
      <c r="D57" s="29" t="s">
        <v>104</v>
      </c>
      <c r="E57" s="126">
        <v>130000</v>
      </c>
      <c r="F57" s="126">
        <f>+E57*C57</f>
        <v>260000</v>
      </c>
    </row>
    <row r="58" spans="1:254" ht="12.75" x14ac:dyDescent="0.25">
      <c r="A58" s="29" t="s">
        <v>102</v>
      </c>
      <c r="B58" s="29" t="s">
        <v>103</v>
      </c>
      <c r="C58" s="30">
        <v>3</v>
      </c>
      <c r="D58" s="29" t="s">
        <v>104</v>
      </c>
      <c r="E58" s="126">
        <v>72000</v>
      </c>
      <c r="F58" s="126">
        <f>E58*C58</f>
        <v>216000</v>
      </c>
    </row>
    <row r="59" spans="1:254" ht="12.75" x14ac:dyDescent="0.25">
      <c r="A59" s="31" t="s">
        <v>73</v>
      </c>
      <c r="B59" s="32"/>
      <c r="C59" s="10"/>
      <c r="D59" s="32"/>
      <c r="E59" s="126">
        <v>0</v>
      </c>
      <c r="F59" s="126">
        <f t="shared" ref="F59" si="2">E59*C59</f>
        <v>0</v>
      </c>
    </row>
    <row r="60" spans="1:254" ht="13.5" customHeight="1" x14ac:dyDescent="0.25">
      <c r="A60" s="97" t="s">
        <v>74</v>
      </c>
      <c r="B60" s="98"/>
      <c r="C60" s="98"/>
      <c r="D60" s="98"/>
      <c r="E60" s="99"/>
      <c r="F60" s="127">
        <f>SUM(F57:F59)</f>
        <v>476000</v>
      </c>
    </row>
    <row r="61" spans="1:254" ht="12" customHeight="1" x14ac:dyDescent="0.25">
      <c r="A61" s="33"/>
      <c r="B61" s="33"/>
      <c r="C61" s="33"/>
      <c r="D61" s="33"/>
      <c r="E61" s="34"/>
      <c r="F61" s="34"/>
    </row>
    <row r="62" spans="1:254" ht="12.75" x14ac:dyDescent="0.25">
      <c r="A62" s="109" t="s">
        <v>75</v>
      </c>
      <c r="B62" s="110"/>
      <c r="C62" s="110"/>
      <c r="D62" s="110"/>
      <c r="E62" s="111"/>
      <c r="F62" s="128">
        <f>F26+F39+F53+F60</f>
        <v>9384529.875</v>
      </c>
    </row>
    <row r="63" spans="1:254" ht="12" customHeight="1" x14ac:dyDescent="0.25">
      <c r="A63" s="103" t="s">
        <v>76</v>
      </c>
      <c r="B63" s="104"/>
      <c r="C63" s="104"/>
      <c r="D63" s="104"/>
      <c r="E63" s="105"/>
      <c r="F63" s="129">
        <f>F62*0.05</f>
        <v>469226.49375000002</v>
      </c>
    </row>
    <row r="64" spans="1:254" ht="12" customHeight="1" x14ac:dyDescent="0.25">
      <c r="A64" s="106" t="s">
        <v>77</v>
      </c>
      <c r="B64" s="107"/>
      <c r="C64" s="107"/>
      <c r="D64" s="107"/>
      <c r="E64" s="108"/>
      <c r="F64" s="130">
        <f>F63+F62</f>
        <v>9853756.3687500004</v>
      </c>
    </row>
    <row r="65" spans="1:6" ht="12" customHeight="1" x14ac:dyDescent="0.25">
      <c r="A65" s="103" t="s">
        <v>78</v>
      </c>
      <c r="B65" s="104"/>
      <c r="C65" s="104"/>
      <c r="D65" s="104"/>
      <c r="E65" s="105"/>
      <c r="F65" s="129">
        <f>F11</f>
        <v>22500000</v>
      </c>
    </row>
    <row r="66" spans="1:6" ht="12.75" x14ac:dyDescent="0.25">
      <c r="A66" s="100" t="s">
        <v>79</v>
      </c>
      <c r="B66" s="101"/>
      <c r="C66" s="101"/>
      <c r="D66" s="101"/>
      <c r="E66" s="102"/>
      <c r="F66" s="131">
        <f>F65-F64</f>
        <v>12646243.63125</v>
      </c>
    </row>
    <row r="67" spans="1:6" ht="12" customHeight="1" x14ac:dyDescent="0.25">
      <c r="A67" s="35" t="s">
        <v>80</v>
      </c>
      <c r="B67" s="36"/>
      <c r="C67" s="36"/>
      <c r="D67" s="36"/>
      <c r="E67" s="36"/>
      <c r="F67" s="37"/>
    </row>
    <row r="68" spans="1:6" ht="12.75" customHeight="1" thickBot="1" x14ac:dyDescent="0.3">
      <c r="A68" s="38"/>
      <c r="B68" s="36"/>
      <c r="C68" s="36"/>
      <c r="D68" s="36"/>
      <c r="E68" s="36"/>
      <c r="F68" s="37"/>
    </row>
    <row r="69" spans="1:6" ht="12.75" x14ac:dyDescent="0.25">
      <c r="A69" s="61" t="s">
        <v>81</v>
      </c>
      <c r="B69" s="62"/>
      <c r="C69" s="62"/>
      <c r="D69" s="62"/>
      <c r="E69" s="63"/>
      <c r="F69" s="37"/>
    </row>
    <row r="70" spans="1:6" ht="12.75" x14ac:dyDescent="0.25">
      <c r="A70" s="55" t="s">
        <v>82</v>
      </c>
      <c r="B70" s="56"/>
      <c r="C70" s="56"/>
      <c r="D70" s="56"/>
      <c r="E70" s="57"/>
      <c r="F70" s="37"/>
    </row>
    <row r="71" spans="1:6" ht="12.75" x14ac:dyDescent="0.25">
      <c r="A71" s="55" t="s">
        <v>83</v>
      </c>
      <c r="B71" s="56"/>
      <c r="C71" s="56"/>
      <c r="D71" s="56"/>
      <c r="E71" s="57"/>
      <c r="F71" s="37"/>
    </row>
    <row r="72" spans="1:6" ht="12.75" x14ac:dyDescent="0.25">
      <c r="A72" s="55" t="s">
        <v>84</v>
      </c>
      <c r="B72" s="56"/>
      <c r="C72" s="56"/>
      <c r="D72" s="56"/>
      <c r="E72" s="57"/>
      <c r="F72" s="37"/>
    </row>
    <row r="73" spans="1:6" ht="12.75" x14ac:dyDescent="0.25">
      <c r="A73" s="55" t="s">
        <v>85</v>
      </c>
      <c r="B73" s="56"/>
      <c r="C73" s="56"/>
      <c r="D73" s="56"/>
      <c r="E73" s="57"/>
      <c r="F73" s="37"/>
    </row>
    <row r="74" spans="1:6" ht="12.75" x14ac:dyDescent="0.25">
      <c r="A74" s="55" t="s">
        <v>86</v>
      </c>
      <c r="B74" s="56"/>
      <c r="C74" s="56"/>
      <c r="D74" s="56"/>
      <c r="E74" s="57"/>
      <c r="F74" s="37"/>
    </row>
    <row r="75" spans="1:6" ht="13.5" thickBot="1" x14ac:dyDescent="0.3">
      <c r="A75" s="58" t="s">
        <v>87</v>
      </c>
      <c r="B75" s="59"/>
      <c r="C75" s="59"/>
      <c r="D75" s="59"/>
      <c r="E75" s="60"/>
      <c r="F75" s="37"/>
    </row>
    <row r="76" spans="1:6" ht="12.75" customHeight="1" x14ac:dyDescent="0.25">
      <c r="A76" s="38"/>
      <c r="B76" s="38"/>
      <c r="C76" s="38"/>
      <c r="D76" s="38"/>
      <c r="E76" s="38"/>
      <c r="F76" s="37"/>
    </row>
    <row r="77" spans="1:6" ht="15" customHeight="1" thickBot="1" x14ac:dyDescent="0.3">
      <c r="A77" s="68" t="s">
        <v>88</v>
      </c>
      <c r="B77" s="69"/>
      <c r="C77" s="70"/>
      <c r="D77" s="39"/>
      <c r="E77" s="39"/>
      <c r="F77" s="37"/>
    </row>
    <row r="78" spans="1:6" ht="12" customHeight="1" x14ac:dyDescent="0.25">
      <c r="A78" s="40" t="s">
        <v>72</v>
      </c>
      <c r="B78" s="41" t="s">
        <v>115</v>
      </c>
      <c r="C78" s="42" t="s">
        <v>89</v>
      </c>
      <c r="D78" s="39"/>
      <c r="E78" s="39"/>
      <c r="F78" s="37"/>
    </row>
    <row r="79" spans="1:6" ht="12" customHeight="1" x14ac:dyDescent="0.25">
      <c r="A79" s="43" t="s">
        <v>90</v>
      </c>
      <c r="B79" s="120">
        <f>F26</f>
        <v>3056250</v>
      </c>
      <c r="C79" s="44">
        <f>(B79/B85)</f>
        <v>0.3101609057123158</v>
      </c>
      <c r="D79" s="39"/>
      <c r="E79" s="39"/>
      <c r="F79" s="37"/>
    </row>
    <row r="80" spans="1:6" ht="12" customHeight="1" x14ac:dyDescent="0.25">
      <c r="A80" s="43" t="s">
        <v>91</v>
      </c>
      <c r="B80" s="120">
        <f>F31</f>
        <v>0</v>
      </c>
      <c r="C80" s="44">
        <v>0</v>
      </c>
      <c r="D80" s="39"/>
      <c r="E80" s="39"/>
      <c r="F80" s="37"/>
    </row>
    <row r="81" spans="1:9" ht="12" customHeight="1" x14ac:dyDescent="0.25">
      <c r="A81" s="43" t="s">
        <v>92</v>
      </c>
      <c r="B81" s="120">
        <f>F39</f>
        <v>139999.875</v>
      </c>
      <c r="C81" s="44">
        <f>(B81/B85)</f>
        <v>1.4207767044453496E-2</v>
      </c>
      <c r="D81" s="39"/>
      <c r="E81" s="39"/>
      <c r="F81" s="37"/>
    </row>
    <row r="82" spans="1:9" ht="12" customHeight="1" x14ac:dyDescent="0.25">
      <c r="A82" s="43" t="s">
        <v>52</v>
      </c>
      <c r="B82" s="120">
        <f>F53</f>
        <v>5712280</v>
      </c>
      <c r="C82" s="44">
        <f>(B82/B85)</f>
        <v>0.57970582854228125</v>
      </c>
      <c r="D82" s="39"/>
      <c r="E82" s="39"/>
      <c r="F82" s="37"/>
    </row>
    <row r="83" spans="1:9" ht="12" customHeight="1" x14ac:dyDescent="0.25">
      <c r="A83" s="43" t="s">
        <v>93</v>
      </c>
      <c r="B83" s="120">
        <f>F60</f>
        <v>476000</v>
      </c>
      <c r="C83" s="44">
        <f>(B83/B85)</f>
        <v>4.8306451081901777E-2</v>
      </c>
      <c r="D83" s="45"/>
      <c r="E83" s="45"/>
      <c r="F83" s="37"/>
    </row>
    <row r="84" spans="1:9" ht="12" customHeight="1" x14ac:dyDescent="0.25">
      <c r="A84" s="43" t="s">
        <v>94</v>
      </c>
      <c r="B84" s="120">
        <f>F63</f>
        <v>469226.49375000002</v>
      </c>
      <c r="C84" s="44">
        <f>(B84/B85)</f>
        <v>4.7619047619047616E-2</v>
      </c>
      <c r="D84" s="45"/>
      <c r="E84" s="45"/>
      <c r="F84" s="37"/>
    </row>
    <row r="85" spans="1:9" ht="12.75" customHeight="1" thickBot="1" x14ac:dyDescent="0.3">
      <c r="A85" s="46" t="s">
        <v>112</v>
      </c>
      <c r="B85" s="132">
        <f>SUM(B79:B84)</f>
        <v>9853756.3687500004</v>
      </c>
      <c r="C85" s="47">
        <f>SUM(C79:C84)</f>
        <v>1</v>
      </c>
      <c r="D85" s="45"/>
      <c r="E85" s="45"/>
      <c r="F85" s="37"/>
      <c r="I85" s="48"/>
    </row>
    <row r="86" spans="1:9" ht="12" customHeight="1" x14ac:dyDescent="0.25">
      <c r="A86" s="38"/>
      <c r="B86" s="36"/>
      <c r="C86" s="36"/>
      <c r="D86" s="36"/>
      <c r="E86" s="36"/>
      <c r="F86" s="37"/>
    </row>
    <row r="87" spans="1:9" ht="15.75" customHeight="1" thickBot="1" x14ac:dyDescent="0.3">
      <c r="A87" s="65" t="s">
        <v>95</v>
      </c>
      <c r="B87" s="66"/>
      <c r="C87" s="66"/>
      <c r="D87" s="67"/>
      <c r="E87" s="49"/>
      <c r="F87" s="37"/>
    </row>
    <row r="88" spans="1:9" ht="12.75" x14ac:dyDescent="0.25">
      <c r="A88" s="50" t="s">
        <v>113</v>
      </c>
      <c r="B88" s="51">
        <v>14000</v>
      </c>
      <c r="C88" s="51">
        <v>15000</v>
      </c>
      <c r="D88" s="52">
        <v>16000</v>
      </c>
      <c r="E88" s="53"/>
      <c r="F88" s="54"/>
    </row>
    <row r="89" spans="1:9" ht="13.5" thickBot="1" x14ac:dyDescent="0.3">
      <c r="A89" s="46" t="s">
        <v>114</v>
      </c>
      <c r="B89" s="132">
        <f>F64/B88</f>
        <v>703.83974062499999</v>
      </c>
      <c r="C89" s="132">
        <f>F64/C88</f>
        <v>656.91709125</v>
      </c>
      <c r="D89" s="132">
        <f>F64/D88</f>
        <v>615.85977304687503</v>
      </c>
      <c r="E89" s="53"/>
      <c r="F89" s="54"/>
    </row>
    <row r="90" spans="1:9" ht="12.75" x14ac:dyDescent="0.25">
      <c r="A90" s="64" t="s">
        <v>96</v>
      </c>
      <c r="B90" s="64"/>
      <c r="C90" s="64"/>
      <c r="D90" s="64"/>
      <c r="E90" s="38"/>
      <c r="F90" s="38"/>
    </row>
  </sheetData>
  <mergeCells count="37">
    <mergeCell ref="A51:F51"/>
    <mergeCell ref="A70:E70"/>
    <mergeCell ref="A71:E71"/>
    <mergeCell ref="A72:E72"/>
    <mergeCell ref="A55:F55"/>
    <mergeCell ref="A60:E60"/>
    <mergeCell ref="A53:E53"/>
    <mergeCell ref="A66:E66"/>
    <mergeCell ref="A65:E65"/>
    <mergeCell ref="A64:E64"/>
    <mergeCell ref="A63:E63"/>
    <mergeCell ref="A62:E62"/>
    <mergeCell ref="D14:E14"/>
    <mergeCell ref="A16:F16"/>
    <mergeCell ref="A43:F43"/>
    <mergeCell ref="A45:F45"/>
    <mergeCell ref="A48:F48"/>
    <mergeCell ref="A18:F18"/>
    <mergeCell ref="A28:F28"/>
    <mergeCell ref="A33:F33"/>
    <mergeCell ref="A41:F41"/>
    <mergeCell ref="A39:E39"/>
    <mergeCell ref="A31:E31"/>
    <mergeCell ref="A26:E26"/>
    <mergeCell ref="D12:E12"/>
    <mergeCell ref="D10:E10"/>
    <mergeCell ref="D9:E9"/>
    <mergeCell ref="D8:E8"/>
    <mergeCell ref="D13:E13"/>
    <mergeCell ref="D11:E11"/>
    <mergeCell ref="A73:E73"/>
    <mergeCell ref="A74:E74"/>
    <mergeCell ref="A75:E75"/>
    <mergeCell ref="A69:E69"/>
    <mergeCell ref="A90:D90"/>
    <mergeCell ref="A87:D87"/>
    <mergeCell ref="A77:C77"/>
  </mergeCells>
  <printOptions horizontalCentered="1"/>
  <pageMargins left="0.74803149606299213" right="0.74803149606299213" top="0.98425196850393704" bottom="0.98425196850393704" header="0" footer="0"/>
  <pageSetup scale="90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SANDIA CHILLAN</vt:lpstr>
      <vt:lpstr>'SANDIA CHILLAN'!Área_de_impresión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Zuniga Herrera Teresa de Jesus</cp:lastModifiedBy>
  <cp:revision/>
  <dcterms:created xsi:type="dcterms:W3CDTF">2020-11-27T12:49:26Z</dcterms:created>
  <dcterms:modified xsi:type="dcterms:W3CDTF">2023-03-31T20:47:20Z</dcterms:modified>
  <cp:category/>
  <cp:contentStatus/>
</cp:coreProperties>
</file>