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 A. San Bernardo 2023-2024\"/>
    </mc:Choice>
  </mc:AlternateContent>
  <bookViews>
    <workbookView xWindow="0" yWindow="0" windowWidth="25200" windowHeight="11385"/>
  </bookViews>
  <sheets>
    <sheet name="SANDI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12" i="1" l="1"/>
  <c r="D109" i="1" l="1"/>
  <c r="G74" i="1"/>
  <c r="G75" i="1"/>
  <c r="G76" i="1"/>
  <c r="G77" i="1"/>
  <c r="G78" i="1"/>
  <c r="G73" i="1"/>
  <c r="G56" i="1"/>
  <c r="G57" i="1"/>
  <c r="G58" i="1"/>
  <c r="G59" i="1"/>
  <c r="G61" i="1"/>
  <c r="G62" i="1"/>
  <c r="G63" i="1"/>
  <c r="G65" i="1"/>
  <c r="G66" i="1"/>
  <c r="G67" i="1"/>
  <c r="G68" i="1"/>
  <c r="G54" i="1"/>
  <c r="G44" i="1"/>
  <c r="G45" i="1"/>
  <c r="G46" i="1"/>
  <c r="G47" i="1"/>
  <c r="G48" i="1"/>
  <c r="G49" i="1"/>
  <c r="G43" i="1"/>
  <c r="G22" i="1"/>
  <c r="G23" i="1"/>
  <c r="G24" i="1"/>
  <c r="G25" i="1"/>
  <c r="G26" i="1"/>
  <c r="G27" i="1"/>
  <c r="G28" i="1"/>
  <c r="G29" i="1"/>
  <c r="G30" i="1"/>
  <c r="G31" i="1"/>
  <c r="G32" i="1"/>
  <c r="G33" i="1"/>
  <c r="G21" i="1"/>
  <c r="G80" i="1" l="1"/>
  <c r="C103" i="1"/>
  <c r="G34" i="1"/>
  <c r="C99" i="1" s="1"/>
  <c r="G39" i="1"/>
  <c r="G85" i="1"/>
  <c r="G69" i="1" l="1"/>
  <c r="C102" i="1" s="1"/>
  <c r="G50" i="1"/>
  <c r="C101" i="1" l="1"/>
  <c r="G82" i="1"/>
  <c r="G83" i="1" s="1"/>
  <c r="G84" i="1" l="1"/>
  <c r="D110" i="1" s="1"/>
  <c r="C104" i="1"/>
  <c r="C105" i="1" s="1"/>
  <c r="E110" i="1" l="1"/>
  <c r="G86" i="1"/>
  <c r="D102" i="1"/>
  <c r="D103" i="1"/>
  <c r="D99" i="1"/>
  <c r="D101" i="1"/>
  <c r="D104" i="1"/>
  <c r="D105" i="1" l="1"/>
</calcChain>
</file>

<file path=xl/sharedStrings.xml><?xml version="1.0" encoding="utf-8"?>
<sst xmlns="http://schemas.openxmlformats.org/spreadsheetml/2006/main" count="223" uniqueCount="137">
  <si>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</si>
  <si>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</si>
  <si>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</si>
  <si>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</si>
  <si>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</si>
  <si>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</si>
  <si>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</si>
  <si>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</si>
  <si>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</si>
  <si>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</si>
  <si>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</si>
  <si>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</si>
  <si>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</si>
  <si>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</si>
  <si>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</si>
  <si>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</si>
  <si>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</si>
  <si>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</si>
  <si>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</si>
  <si>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</si>
  <si>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</si>
  <si>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Riegos(11)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</si>
  <si>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</si>
  <si>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</si>
  <si>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</si>
  <si>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</si>
  <si>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</si>
  <si>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</si>
  <si>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</si>
  <si>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</si>
  <si>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</si>
  <si>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</si>
  <si>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</si>
  <si>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</si>
  <si>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</si>
  <si>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</si>
  <si>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</si>
  <si>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</si>
  <si>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</si>
  <si>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</si>
  <si>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</si>
  <si>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</si>
  <si>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</si>
  <si>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</si>
  <si>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</si>
  <si>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</si>
  <si>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</si>
  <si>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</si>
  <si>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</si>
  <si>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</si>
  <si>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</si>
  <si>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</si>
  <si>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</si>
  <si>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</si>
  <si>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</si>
  <si>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</si>
  <si>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</si>
  <si>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</si>
  <si>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</si>
  <si>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</si>
  <si>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</si>
  <si>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</si>
  <si>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SANDIA (Cultivo Bajo Tunel y Mulch)</t>
  </si>
  <si>
    <t>SANTA AMELIA/DELTA/KATIRA</t>
  </si>
  <si>
    <t>MEDIO/ALTO</t>
  </si>
  <si>
    <t>METROPOLITANA</t>
  </si>
  <si>
    <t>SAN BERNARDO</t>
  </si>
  <si>
    <t>MERCADO INTERNO- INTERMEDIARIO MAYORISTA</t>
  </si>
  <si>
    <t>Dic-Feb</t>
  </si>
  <si>
    <t>SEQUIA</t>
  </si>
  <si>
    <t>Colocación de Mulch</t>
  </si>
  <si>
    <t>May-Jun</t>
  </si>
  <si>
    <t>Colocar Tuneles y Arcos</t>
  </si>
  <si>
    <t>Jun-Ago</t>
  </si>
  <si>
    <t>Manejo de Tuneles, Aireación</t>
  </si>
  <si>
    <t>Ago-Sep</t>
  </si>
  <si>
    <t>Retiro de tuneles y guardar en bodega plásticos</t>
  </si>
  <si>
    <t>Sep-Oct</t>
  </si>
  <si>
    <t>Aplicación Fertilizantes</t>
  </si>
  <si>
    <t>Jun-Nov</t>
  </si>
  <si>
    <t>Contro de Malezas Manual</t>
  </si>
  <si>
    <t>Plantación</t>
  </si>
  <si>
    <t>Riegos</t>
  </si>
  <si>
    <t>Jul-Dic</t>
  </si>
  <si>
    <t>Aplicación de Agroquímicos</t>
  </si>
  <si>
    <t>Envolver Guias (Tres Veces)</t>
  </si>
  <si>
    <t>Sep-Nov</t>
  </si>
  <si>
    <t>Cosecha (Cortador de Sandia)</t>
  </si>
  <si>
    <t>BINS</t>
  </si>
  <si>
    <t>Nov-Dic</t>
  </si>
  <si>
    <t>Carga de Bins</t>
  </si>
  <si>
    <t>Oct-Mar</t>
  </si>
  <si>
    <t xml:space="preserve"> </t>
  </si>
  <si>
    <t>Rastraje</t>
  </si>
  <si>
    <t>Melgadura-Confección de Mesa-Rotovator</t>
  </si>
  <si>
    <t>Acequiadura</t>
  </si>
  <si>
    <t>Acarreo de Insumos</t>
  </si>
  <si>
    <t>Aplicación Fertilizante y/o  Agroquímicos</t>
  </si>
  <si>
    <t>Oct-Nov</t>
  </si>
  <si>
    <t>Cargar Camión (Bins)</t>
  </si>
  <si>
    <t>PLANTINES (Plantas Injertadas)</t>
  </si>
  <si>
    <t>u</t>
  </si>
  <si>
    <t>Jul-Ago</t>
  </si>
  <si>
    <t>FERTILIZANTE</t>
  </si>
  <si>
    <t>Urea</t>
  </si>
  <si>
    <t>Sep</t>
  </si>
  <si>
    <t>Superfosfato triple</t>
  </si>
  <si>
    <t>Nitrato de Potasio</t>
  </si>
  <si>
    <t>Muriato de Potasio</t>
  </si>
  <si>
    <t>FUNGICIDA</t>
  </si>
  <si>
    <t>Manzate</t>
  </si>
  <si>
    <t>Azufre Ventilado</t>
  </si>
  <si>
    <t>Topas 200EW</t>
  </si>
  <si>
    <t>Nov</t>
  </si>
  <si>
    <t>INSECTICIDA</t>
  </si>
  <si>
    <t>Pirimor</t>
  </si>
  <si>
    <t>Oct- Nov</t>
  </si>
  <si>
    <t>Trigard</t>
  </si>
  <si>
    <t>Lt</t>
  </si>
  <si>
    <t>PRECIO ESPERADO ($/un idades)</t>
  </si>
  <si>
    <t>RENDIMIENTO (unidades/Há.)</t>
  </si>
  <si>
    <t>Análisis de Suelo</t>
  </si>
  <si>
    <t>Reposición Bins, duración 5 años</t>
  </si>
  <si>
    <t>Reposición Estructura Arcos de Fierro, duración 5 años</t>
  </si>
  <si>
    <t>Plastico Mulch Naranja</t>
  </si>
  <si>
    <t>Plastico Tunel (Duración dos temporadas UV 0.5x1.5)</t>
  </si>
  <si>
    <t>Manta Térmica</t>
  </si>
  <si>
    <t>m</t>
  </si>
  <si>
    <t>ESCENARIOS COSTO UNITARIO  ($/unidades)</t>
  </si>
  <si>
    <t>Rendimiento (unidades/hà)</t>
  </si>
  <si>
    <t>Costo unitario ($/unidades) (*)</t>
  </si>
  <si>
    <t>Paine</t>
  </si>
  <si>
    <t>Puzzle SC</t>
  </si>
  <si>
    <t>Rugby 10 G</t>
  </si>
  <si>
    <t xml:space="preserve">Dic </t>
  </si>
  <si>
    <t>Traslado a mercado mayorista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</si>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</sst>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 applyNumberFormat="0" applyFill="0" applyBorder="0" applyProtection="0"/>
    <xf numFmtId="0" fontId="19" fillId="0" borderId="20"/>
    <xf numFmtId="9" fontId="21" fillId="0" borderId="0" applyFont="0" applyFill="0" applyBorder="0" applyAlignment="0" applyProtection="0"/>
  </cellStyleXfs>
  <cellXfs count="19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7" borderId="20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8" borderId="33" xfId="0" applyNumberFormat="1" applyFont="1" applyFill="1" applyBorder="1" applyAlignment="1">
      <alignment vertical="center"/>
    </xf>
    <xf numFmtId="165" fontId="13" fillId="8" borderId="34" xfId="0" applyNumberFormat="1" applyFont="1" applyFill="1" applyBorder="1" applyAlignment="1">
      <alignment vertical="center"/>
    </xf>
    <xf numFmtId="9" fontId="13" fillId="8" borderId="35" xfId="0" applyNumberFormat="1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0" fontId="13" fillId="7" borderId="20" xfId="0" applyFont="1" applyFill="1" applyBorder="1" applyAlignment="1">
      <alignment vertical="center"/>
    </xf>
    <xf numFmtId="49" fontId="13" fillId="8" borderId="4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1" fillId="3" borderId="47" xfId="0" applyNumberFormat="1" applyFont="1" applyFill="1" applyBorder="1" applyAlignment="1">
      <alignment horizontal="center" vertical="center"/>
    </xf>
    <xf numFmtId="49" fontId="1" fillId="3" borderId="47" xfId="0" applyNumberFormat="1" applyFont="1" applyFill="1" applyBorder="1" applyAlignment="1">
      <alignment horizontal="center" vertical="center" wrapText="1"/>
    </xf>
    <xf numFmtId="49" fontId="9" fillId="3" borderId="48" xfId="0" applyNumberFormat="1" applyFont="1" applyFill="1" applyBorder="1" applyAlignment="1">
      <alignment vertical="center"/>
    </xf>
    <xf numFmtId="0" fontId="9" fillId="3" borderId="48" xfId="0" applyFont="1" applyFill="1" applyBorder="1" applyAlignment="1">
      <alignment horizontal="center" vertical="center"/>
    </xf>
    <xf numFmtId="49" fontId="4" fillId="2" borderId="46" xfId="0" applyNumberFormat="1" applyFont="1" applyFill="1" applyBorder="1" applyAlignment="1">
      <alignment wrapText="1"/>
    </xf>
    <xf numFmtId="49" fontId="4" fillId="2" borderId="46" xfId="0" applyNumberFormat="1" applyFont="1" applyFill="1" applyBorder="1" applyAlignment="1">
      <alignment horizontal="center"/>
    </xf>
    <xf numFmtId="49" fontId="4" fillId="2" borderId="46" xfId="0" applyNumberFormat="1" applyFont="1" applyFill="1" applyBorder="1" applyAlignment="1">
      <alignment horizontal="center" wrapText="1"/>
    </xf>
    <xf numFmtId="3" fontId="4" fillId="2" borderId="46" xfId="0" applyNumberFormat="1" applyFont="1" applyFill="1" applyBorder="1" applyAlignment="1">
      <alignment horizontal="center"/>
    </xf>
    <xf numFmtId="3" fontId="9" fillId="3" borderId="48" xfId="0" applyNumberFormat="1" applyFont="1" applyFill="1" applyBorder="1" applyAlignment="1">
      <alignment horizontal="center" vertical="center"/>
    </xf>
    <xf numFmtId="49" fontId="13" fillId="2" borderId="49" xfId="0" applyNumberFormat="1" applyFont="1" applyFill="1" applyBorder="1" applyAlignment="1">
      <alignment vertical="center"/>
    </xf>
    <xf numFmtId="3" fontId="13" fillId="2" borderId="50" xfId="0" applyNumberFormat="1" applyFont="1" applyFill="1" applyBorder="1" applyAlignment="1">
      <alignment vertical="center"/>
    </xf>
    <xf numFmtId="9" fontId="15" fillId="2" borderId="51" xfId="0" applyNumberFormat="1" applyFont="1" applyFill="1" applyBorder="1" applyAlignment="1"/>
    <xf numFmtId="49" fontId="13" fillId="8" borderId="55" xfId="0" applyNumberFormat="1" applyFont="1" applyFill="1" applyBorder="1" applyAlignment="1">
      <alignment vertical="center"/>
    </xf>
    <xf numFmtId="49" fontId="13" fillId="8" borderId="56" xfId="0" applyNumberFormat="1" applyFont="1" applyFill="1" applyBorder="1" applyAlignment="1">
      <alignment vertical="center"/>
    </xf>
    <xf numFmtId="49" fontId="15" fillId="8" borderId="57" xfId="0" applyNumberFormat="1" applyFont="1" applyFill="1" applyBorder="1" applyAlignment="1"/>
    <xf numFmtId="3" fontId="13" fillId="8" borderId="45" xfId="0" applyNumberFormat="1" applyFont="1" applyFill="1" applyBorder="1" applyAlignment="1">
      <alignment vertical="center"/>
    </xf>
    <xf numFmtId="3" fontId="13" fillId="8" borderId="61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7" fontId="20" fillId="0" borderId="62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0" xfId="0" applyFont="1" applyFill="1" applyBorder="1" applyAlignment="1"/>
    <xf numFmtId="3" fontId="4" fillId="0" borderId="20" xfId="0" applyNumberFormat="1" applyFont="1" applyFill="1" applyBorder="1" applyAlignment="1">
      <alignment horizontal="right" vertical="center" wrapText="1"/>
    </xf>
    <xf numFmtId="49" fontId="4" fillId="0" borderId="20" xfId="0" applyNumberFormat="1" applyFont="1" applyFill="1" applyBorder="1" applyAlignment="1">
      <alignment horizontal="right" vertical="center" wrapText="1"/>
    </xf>
    <xf numFmtId="166" fontId="4" fillId="0" borderId="20" xfId="0" applyNumberFormat="1" applyFont="1" applyFill="1" applyBorder="1" applyAlignment="1"/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7" fillId="0" borderId="20" xfId="0" applyNumberFormat="1" applyFont="1" applyFill="1" applyBorder="1" applyAlignment="1">
      <alignment vertical="center"/>
    </xf>
    <xf numFmtId="0" fontId="15" fillId="0" borderId="20" xfId="0" applyFont="1" applyFill="1" applyBorder="1" applyAlignment="1"/>
    <xf numFmtId="0" fontId="0" fillId="0" borderId="0" xfId="0" applyNumberFormat="1" applyFont="1" applyFill="1" applyAlignment="1"/>
    <xf numFmtId="0" fontId="0" fillId="0" borderId="10" xfId="0" applyFont="1" applyFill="1" applyBorder="1" applyAlignment="1"/>
    <xf numFmtId="49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49" fontId="8" fillId="0" borderId="6" xfId="0" applyNumberFormat="1" applyFont="1" applyFill="1" applyBorder="1" applyAlignment="1"/>
    <xf numFmtId="49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/>
    <xf numFmtId="49" fontId="4" fillId="0" borderId="19" xfId="0" applyNumberFormat="1" applyFont="1" applyFill="1" applyBorder="1" applyAlignment="1"/>
    <xf numFmtId="49" fontId="4" fillId="0" borderId="19" xfId="0" applyNumberFormat="1" applyFont="1" applyFill="1" applyBorder="1" applyAlignment="1">
      <alignment horizontal="center"/>
    </xf>
    <xf numFmtId="0" fontId="4" fillId="0" borderId="19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9" fontId="0" fillId="0" borderId="0" xfId="2" applyFont="1" applyAlignment="1"/>
    <xf numFmtId="49" fontId="18" fillId="9" borderId="58" xfId="0" applyNumberFormat="1" applyFont="1" applyFill="1" applyBorder="1" applyAlignment="1">
      <alignment horizontal="center" vertical="center"/>
    </xf>
    <xf numFmtId="49" fontId="18" fillId="9" borderId="59" xfId="0" applyNumberFormat="1" applyFont="1" applyFill="1" applyBorder="1" applyAlignment="1">
      <alignment horizontal="center" vertical="center"/>
    </xf>
    <xf numFmtId="49" fontId="18" fillId="9" borderId="6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52" xfId="0" applyNumberFormat="1" applyFont="1" applyFill="1" applyBorder="1" applyAlignment="1">
      <alignment horizontal="center" vertical="center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266698</xdr:colOff>
      <xdr:row>0</xdr:row>
      <xdr:rowOff>0</xdr:rowOff>
    </xdr:from>
    <xdr:to>
      <xdr:col>7</xdr:col>
      <xdr:colOff>9525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8" y="0"/>
          <a:ext cx="6791327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11"/>
  <sheetViews>
    <sheetView showGridLines="0" tabSelected="1" workbookViewId="0">
      <selection activeCell="G110" sqref="G1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8.85546875" style="1" customWidth="1"/>
    <col min="3" max="3" width="16.5703125" style="1" customWidth="1"/>
    <col min="4" max="4" width="12.42578125" style="1" customWidth="1"/>
    <col min="5" max="5" width="14.42578125" style="1" customWidth="1"/>
    <col min="6" max="6" width="11" style="1" customWidth="1"/>
    <col min="7" max="7" width="18" style="1" customWidth="1"/>
    <col min="8" max="8" width="8" style="162" customWidth="1"/>
    <col min="9" max="247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39"/>
    </row>
    <row r="2" spans="1:8" ht="15" customHeight="1" x14ac:dyDescent="0.25">
      <c r="A2" s="2"/>
      <c r="B2" s="2"/>
      <c r="C2" s="2"/>
      <c r="D2" s="2"/>
      <c r="E2" s="2"/>
      <c r="F2" s="2"/>
      <c r="G2" s="2"/>
      <c r="H2" s="139"/>
    </row>
    <row r="3" spans="1:8" ht="15" customHeight="1" x14ac:dyDescent="0.25">
      <c r="A3" s="2"/>
      <c r="B3" s="2"/>
      <c r="C3" s="2"/>
      <c r="D3" s="2"/>
      <c r="E3" s="2"/>
      <c r="F3" s="2"/>
      <c r="G3" s="2"/>
      <c r="H3" s="139"/>
    </row>
    <row r="4" spans="1:8" ht="15" customHeight="1" x14ac:dyDescent="0.25">
      <c r="A4" s="2"/>
      <c r="B4" s="2"/>
      <c r="C4" s="2"/>
      <c r="D4" s="2"/>
      <c r="E4" s="2"/>
      <c r="F4" s="2"/>
      <c r="G4" s="2"/>
      <c r="H4" s="139"/>
    </row>
    <row r="5" spans="1:8" ht="15" customHeight="1" x14ac:dyDescent="0.25">
      <c r="A5" s="2"/>
      <c r="B5" s="2"/>
      <c r="C5" s="2"/>
      <c r="D5" s="2"/>
      <c r="E5" s="2"/>
      <c r="F5" s="2"/>
      <c r="G5" s="2"/>
      <c r="H5" s="139"/>
    </row>
    <row r="6" spans="1:8" ht="15" customHeight="1" x14ac:dyDescent="0.25">
      <c r="A6" s="2"/>
      <c r="B6" s="2"/>
      <c r="C6" s="2"/>
      <c r="D6" s="2"/>
      <c r="E6" s="2"/>
      <c r="F6" s="2"/>
      <c r="G6" s="2"/>
      <c r="H6" s="139"/>
    </row>
    <row r="7" spans="1:8" ht="15" customHeight="1" x14ac:dyDescent="0.25">
      <c r="A7" s="2"/>
      <c r="B7" s="2"/>
      <c r="C7" s="2"/>
      <c r="D7" s="2"/>
      <c r="E7" s="2"/>
      <c r="F7" s="2"/>
      <c r="G7" s="2"/>
      <c r="H7" s="139"/>
    </row>
    <row r="8" spans="1:8" ht="15" customHeight="1" x14ac:dyDescent="0.25">
      <c r="A8" s="2"/>
      <c r="B8" s="3"/>
      <c r="C8" s="4"/>
      <c r="D8" s="2"/>
      <c r="E8" s="4"/>
      <c r="F8" s="4"/>
      <c r="G8" s="4"/>
      <c r="H8" s="139"/>
    </row>
    <row r="9" spans="1:8" ht="29.25" customHeight="1" x14ac:dyDescent="0.25">
      <c r="A9" s="5"/>
      <c r="B9" s="6" t="s">
        <v>0</v>
      </c>
      <c r="C9" s="104" t="s">
        <v>62</v>
      </c>
      <c r="D9" s="7"/>
      <c r="E9" s="185" t="s">
        <v>120</v>
      </c>
      <c r="F9" s="186"/>
      <c r="G9" s="136">
        <v>9000</v>
      </c>
      <c r="H9" s="140"/>
    </row>
    <row r="10" spans="1:8" ht="25.5" x14ac:dyDescent="0.25">
      <c r="A10" s="5"/>
      <c r="B10" s="8" t="s">
        <v>1</v>
      </c>
      <c r="C10" s="105" t="s">
        <v>63</v>
      </c>
      <c r="D10" s="9"/>
      <c r="E10" s="181" t="s">
        <v>2</v>
      </c>
      <c r="F10" s="182"/>
      <c r="G10" s="105" t="s">
        <v>68</v>
      </c>
      <c r="H10" s="141"/>
    </row>
    <row r="11" spans="1:8" ht="14.25" customHeight="1" x14ac:dyDescent="0.25">
      <c r="A11" s="5"/>
      <c r="B11" s="8" t="s">
        <v>3</v>
      </c>
      <c r="C11" s="11" t="s">
        <v>64</v>
      </c>
      <c r="D11" s="9"/>
      <c r="E11" s="183" t="s">
        <v>119</v>
      </c>
      <c r="F11" s="184"/>
      <c r="G11" s="106">
        <v>2180</v>
      </c>
      <c r="H11" s="142"/>
    </row>
    <row r="12" spans="1:8" ht="15.75" customHeight="1" x14ac:dyDescent="0.25">
      <c r="A12" s="5"/>
      <c r="B12" s="8" t="s">
        <v>4</v>
      </c>
      <c r="C12" s="12" t="s">
        <v>65</v>
      </c>
      <c r="D12" s="9"/>
      <c r="E12" s="13" t="s">
        <v>5</v>
      </c>
      <c r="F12" s="14"/>
      <c r="G12" s="15">
        <f>G9*G11</f>
        <v>19620000</v>
      </c>
      <c r="H12" s="143"/>
    </row>
    <row r="13" spans="1:8" ht="39" customHeight="1" x14ac:dyDescent="0.25">
      <c r="A13" s="5"/>
      <c r="B13" s="8" t="s">
        <v>6</v>
      </c>
      <c r="C13" s="105" t="s">
        <v>66</v>
      </c>
      <c r="D13" s="9"/>
      <c r="E13" s="181" t="s">
        <v>7</v>
      </c>
      <c r="F13" s="182"/>
      <c r="G13" s="105" t="s">
        <v>67</v>
      </c>
      <c r="H13" s="141"/>
    </row>
    <row r="14" spans="1:8" ht="13.5" customHeight="1" x14ac:dyDescent="0.25">
      <c r="A14" s="5"/>
      <c r="B14" s="8" t="s">
        <v>8</v>
      </c>
      <c r="C14" s="138" t="s">
        <v>131</v>
      </c>
      <c r="D14" s="9"/>
      <c r="E14" s="183" t="s">
        <v>9</v>
      </c>
      <c r="F14" s="184"/>
      <c r="G14" s="11" t="s">
        <v>68</v>
      </c>
      <c r="H14" s="144"/>
    </row>
    <row r="15" spans="1:8" ht="15" x14ac:dyDescent="0.25">
      <c r="A15" s="5"/>
      <c r="B15" s="8" t="s">
        <v>10</v>
      </c>
      <c r="C15" s="137" t="s">
        <v>136</v>
      </c>
      <c r="D15" s="9"/>
      <c r="E15" s="187" t="s">
        <v>11</v>
      </c>
      <c r="F15" s="188"/>
      <c r="G15" s="12" t="s">
        <v>69</v>
      </c>
      <c r="H15" s="145"/>
    </row>
    <row r="16" spans="1:8" ht="12" customHeight="1" x14ac:dyDescent="0.25">
      <c r="A16" s="2"/>
      <c r="B16" s="16"/>
      <c r="C16" s="17"/>
      <c r="D16" s="18"/>
      <c r="E16" s="19"/>
      <c r="F16" s="19"/>
      <c r="G16" s="20"/>
      <c r="H16" s="146"/>
    </row>
    <row r="17" spans="1:8" ht="12" customHeight="1" x14ac:dyDescent="0.25">
      <c r="A17" s="21"/>
      <c r="B17" s="189" t="s">
        <v>12</v>
      </c>
      <c r="C17" s="190"/>
      <c r="D17" s="190"/>
      <c r="E17" s="190"/>
      <c r="F17" s="190"/>
      <c r="G17" s="190"/>
      <c r="H17" s="147"/>
    </row>
    <row r="18" spans="1:8" ht="12" customHeight="1" x14ac:dyDescent="0.25">
      <c r="A18" s="2"/>
      <c r="B18" s="22"/>
      <c r="C18" s="23"/>
      <c r="D18" s="23"/>
      <c r="E18" s="23"/>
      <c r="F18" s="24"/>
      <c r="G18" s="24"/>
      <c r="H18" s="148"/>
    </row>
    <row r="19" spans="1:8" ht="12" customHeight="1" x14ac:dyDescent="0.25">
      <c r="A19" s="5"/>
      <c r="B19" s="25" t="s">
        <v>13</v>
      </c>
      <c r="C19" s="26"/>
      <c r="D19" s="27"/>
      <c r="E19" s="27"/>
      <c r="F19" s="27"/>
      <c r="G19" s="27"/>
      <c r="H19" s="149"/>
    </row>
    <row r="20" spans="1:8" ht="24" customHeight="1" x14ac:dyDescent="0.25">
      <c r="A20" s="21"/>
      <c r="B20" s="28" t="s">
        <v>14</v>
      </c>
      <c r="C20" s="28" t="s">
        <v>15</v>
      </c>
      <c r="D20" s="28" t="s">
        <v>16</v>
      </c>
      <c r="E20" s="28" t="s">
        <v>17</v>
      </c>
      <c r="F20" s="28" t="s">
        <v>18</v>
      </c>
      <c r="G20" s="28" t="s">
        <v>19</v>
      </c>
      <c r="H20" s="150"/>
    </row>
    <row r="21" spans="1:8" ht="15" x14ac:dyDescent="0.25">
      <c r="A21" s="21"/>
      <c r="B21" s="103" t="s">
        <v>70</v>
      </c>
      <c r="C21" s="29" t="s">
        <v>20</v>
      </c>
      <c r="D21" s="107">
        <v>11</v>
      </c>
      <c r="E21" s="29" t="s">
        <v>71</v>
      </c>
      <c r="F21" s="108">
        <v>30000</v>
      </c>
      <c r="G21" s="108">
        <f>D21*F21</f>
        <v>330000</v>
      </c>
      <c r="H21" s="151"/>
    </row>
    <row r="22" spans="1:8" ht="15" x14ac:dyDescent="0.25">
      <c r="A22" s="21"/>
      <c r="B22" s="103" t="s">
        <v>72</v>
      </c>
      <c r="C22" s="29" t="s">
        <v>20</v>
      </c>
      <c r="D22" s="107">
        <v>9</v>
      </c>
      <c r="E22" s="29" t="s">
        <v>73</v>
      </c>
      <c r="F22" s="108">
        <v>30000</v>
      </c>
      <c r="G22" s="108">
        <f t="shared" ref="G22:G33" si="0">D22*F22</f>
        <v>270000</v>
      </c>
      <c r="H22" s="151"/>
    </row>
    <row r="23" spans="1:8" ht="15" x14ac:dyDescent="0.25">
      <c r="A23" s="21"/>
      <c r="B23" s="103" t="s">
        <v>74</v>
      </c>
      <c r="C23" s="29" t="s">
        <v>20</v>
      </c>
      <c r="D23" s="29">
        <v>6</v>
      </c>
      <c r="E23" s="29" t="s">
        <v>75</v>
      </c>
      <c r="F23" s="108">
        <v>30000</v>
      </c>
      <c r="G23" s="108">
        <f t="shared" si="0"/>
        <v>180000</v>
      </c>
      <c r="H23" s="151"/>
    </row>
    <row r="24" spans="1:8" ht="25.5" x14ac:dyDescent="0.25">
      <c r="A24" s="21"/>
      <c r="B24" s="103" t="s">
        <v>76</v>
      </c>
      <c r="C24" s="29" t="s">
        <v>20</v>
      </c>
      <c r="D24" s="29">
        <v>8</v>
      </c>
      <c r="E24" s="29" t="s">
        <v>77</v>
      </c>
      <c r="F24" s="108">
        <v>30000</v>
      </c>
      <c r="G24" s="108">
        <f t="shared" si="0"/>
        <v>240000</v>
      </c>
      <c r="H24" s="151"/>
    </row>
    <row r="25" spans="1:8" ht="12.75" customHeight="1" x14ac:dyDescent="0.25">
      <c r="A25" s="21"/>
      <c r="B25" s="10" t="s">
        <v>78</v>
      </c>
      <c r="C25" s="29" t="s">
        <v>20</v>
      </c>
      <c r="D25" s="107">
        <v>3</v>
      </c>
      <c r="E25" s="29" t="s">
        <v>79</v>
      </c>
      <c r="F25" s="108">
        <v>30000</v>
      </c>
      <c r="G25" s="108">
        <f t="shared" si="0"/>
        <v>90000</v>
      </c>
      <c r="H25" s="151"/>
    </row>
    <row r="26" spans="1:8" ht="12.75" customHeight="1" x14ac:dyDescent="0.25">
      <c r="A26" s="21"/>
      <c r="B26" s="103" t="s">
        <v>80</v>
      </c>
      <c r="C26" s="29" t="s">
        <v>20</v>
      </c>
      <c r="D26" s="107">
        <v>3</v>
      </c>
      <c r="E26" s="29" t="s">
        <v>77</v>
      </c>
      <c r="F26" s="108">
        <v>30000</v>
      </c>
      <c r="G26" s="108">
        <f t="shared" si="0"/>
        <v>90000</v>
      </c>
      <c r="H26" s="151"/>
    </row>
    <row r="27" spans="1:8" ht="12.75" customHeight="1" x14ac:dyDescent="0.25">
      <c r="A27" s="21"/>
      <c r="B27" s="103" t="s">
        <v>81</v>
      </c>
      <c r="C27" s="29" t="s">
        <v>20</v>
      </c>
      <c r="D27" s="107">
        <v>8</v>
      </c>
      <c r="E27" s="29" t="s">
        <v>75</v>
      </c>
      <c r="F27" s="108">
        <v>30000</v>
      </c>
      <c r="G27" s="108">
        <f t="shared" si="0"/>
        <v>240000</v>
      </c>
      <c r="H27" s="151"/>
    </row>
    <row r="28" spans="1:8" ht="12.75" customHeight="1" x14ac:dyDescent="0.25">
      <c r="A28" s="21"/>
      <c r="B28" s="103" t="s">
        <v>82</v>
      </c>
      <c r="C28" s="29" t="s">
        <v>20</v>
      </c>
      <c r="D28" s="107">
        <v>8</v>
      </c>
      <c r="E28" s="29" t="s">
        <v>83</v>
      </c>
      <c r="F28" s="108">
        <v>30000</v>
      </c>
      <c r="G28" s="108">
        <f t="shared" si="0"/>
        <v>240000</v>
      </c>
      <c r="H28" s="151"/>
    </row>
    <row r="29" spans="1:8" ht="12.75" customHeight="1" x14ac:dyDescent="0.25">
      <c r="A29" s="21"/>
      <c r="B29" s="103" t="s">
        <v>84</v>
      </c>
      <c r="C29" s="29" t="s">
        <v>20</v>
      </c>
      <c r="D29" s="107">
        <v>4</v>
      </c>
      <c r="E29" s="29" t="s">
        <v>83</v>
      </c>
      <c r="F29" s="108">
        <v>30000</v>
      </c>
      <c r="G29" s="108">
        <f t="shared" si="0"/>
        <v>120000</v>
      </c>
      <c r="H29" s="151"/>
    </row>
    <row r="30" spans="1:8" ht="12.75" customHeight="1" x14ac:dyDescent="0.25">
      <c r="A30" s="21"/>
      <c r="B30" s="103" t="s">
        <v>85</v>
      </c>
      <c r="C30" s="29" t="s">
        <v>20</v>
      </c>
      <c r="D30" s="107">
        <v>3</v>
      </c>
      <c r="E30" s="29" t="s">
        <v>86</v>
      </c>
      <c r="F30" s="108">
        <v>30000</v>
      </c>
      <c r="G30" s="108">
        <f t="shared" si="0"/>
        <v>90000</v>
      </c>
      <c r="H30" s="151"/>
    </row>
    <row r="31" spans="1:8" ht="12.75" customHeight="1" x14ac:dyDescent="0.25">
      <c r="A31" s="21"/>
      <c r="B31" s="103" t="s">
        <v>87</v>
      </c>
      <c r="C31" s="29" t="s">
        <v>88</v>
      </c>
      <c r="D31" s="107">
        <v>103</v>
      </c>
      <c r="E31" s="29" t="s">
        <v>89</v>
      </c>
      <c r="F31" s="108">
        <v>1900</v>
      </c>
      <c r="G31" s="108">
        <f t="shared" si="0"/>
        <v>195700</v>
      </c>
      <c r="H31" s="151"/>
    </row>
    <row r="32" spans="1:8" ht="15" x14ac:dyDescent="0.25">
      <c r="A32" s="21"/>
      <c r="B32" s="10" t="s">
        <v>90</v>
      </c>
      <c r="C32" s="29" t="s">
        <v>88</v>
      </c>
      <c r="D32" s="107">
        <v>103</v>
      </c>
      <c r="E32" s="29" t="s">
        <v>89</v>
      </c>
      <c r="F32" s="108">
        <v>1900</v>
      </c>
      <c r="G32" s="108">
        <f t="shared" si="0"/>
        <v>195700</v>
      </c>
      <c r="H32" s="151"/>
    </row>
    <row r="33" spans="1:13" ht="12.75" customHeight="1" x14ac:dyDescent="0.25">
      <c r="A33" s="21"/>
      <c r="B33" s="10" t="s">
        <v>21</v>
      </c>
      <c r="C33" s="29" t="s">
        <v>20</v>
      </c>
      <c r="D33" s="107">
        <v>8</v>
      </c>
      <c r="E33" s="29" t="s">
        <v>91</v>
      </c>
      <c r="F33" s="108">
        <v>30000</v>
      </c>
      <c r="G33" s="108">
        <f t="shared" si="0"/>
        <v>240000</v>
      </c>
      <c r="H33" s="151"/>
    </row>
    <row r="34" spans="1:13" ht="12.75" customHeight="1" x14ac:dyDescent="0.25">
      <c r="A34" s="21"/>
      <c r="B34" s="30" t="s">
        <v>22</v>
      </c>
      <c r="C34" s="31"/>
      <c r="D34" s="31"/>
      <c r="E34" s="31"/>
      <c r="F34" s="32"/>
      <c r="G34" s="109">
        <f>G21+G22+G23+G24+G25+G26+G27+G28+G29+G30+G31+G32+G33</f>
        <v>2521400</v>
      </c>
      <c r="H34" s="152"/>
    </row>
    <row r="35" spans="1:13" ht="12" customHeight="1" x14ac:dyDescent="0.25">
      <c r="A35" s="2"/>
      <c r="B35" s="22"/>
      <c r="C35" s="24"/>
      <c r="D35" s="24"/>
      <c r="E35" s="24"/>
      <c r="F35" s="33"/>
      <c r="G35" s="33"/>
      <c r="H35" s="153"/>
    </row>
    <row r="36" spans="1:13" ht="12" customHeight="1" x14ac:dyDescent="0.25">
      <c r="A36" s="5"/>
      <c r="B36" s="34" t="s">
        <v>23</v>
      </c>
      <c r="C36" s="35"/>
      <c r="D36" s="36"/>
      <c r="E36" s="36"/>
      <c r="F36" s="37"/>
      <c r="G36" s="37"/>
      <c r="H36" s="149"/>
    </row>
    <row r="37" spans="1:13" ht="24" customHeight="1" x14ac:dyDescent="0.25">
      <c r="A37" s="5"/>
      <c r="B37" s="38" t="s">
        <v>14</v>
      </c>
      <c r="C37" s="39" t="s">
        <v>15</v>
      </c>
      <c r="D37" s="39" t="s">
        <v>16</v>
      </c>
      <c r="E37" s="38" t="s">
        <v>17</v>
      </c>
      <c r="F37" s="39" t="s">
        <v>18</v>
      </c>
      <c r="G37" s="38" t="s">
        <v>19</v>
      </c>
      <c r="H37" s="154"/>
    </row>
    <row r="38" spans="1:13" ht="12" customHeight="1" x14ac:dyDescent="0.25">
      <c r="A38" s="5"/>
      <c r="B38" s="40" t="s">
        <v>92</v>
      </c>
      <c r="C38" s="41" t="s">
        <v>92</v>
      </c>
      <c r="D38" s="41" t="s">
        <v>92</v>
      </c>
      <c r="E38" s="41" t="s">
        <v>92</v>
      </c>
      <c r="F38" s="102" t="s">
        <v>92</v>
      </c>
      <c r="G38" s="110">
        <v>0</v>
      </c>
      <c r="H38" s="155"/>
    </row>
    <row r="39" spans="1:13" ht="12" customHeight="1" x14ac:dyDescent="0.25">
      <c r="A39" s="5"/>
      <c r="B39" s="42" t="s">
        <v>24</v>
      </c>
      <c r="C39" s="43"/>
      <c r="D39" s="43"/>
      <c r="E39" s="43"/>
      <c r="F39" s="44"/>
      <c r="G39" s="111">
        <f>SUM(G38)</f>
        <v>0</v>
      </c>
      <c r="H39" s="156"/>
    </row>
    <row r="40" spans="1:13" ht="12" customHeight="1" x14ac:dyDescent="0.25">
      <c r="A40" s="2"/>
      <c r="B40" s="45"/>
      <c r="C40" s="46"/>
      <c r="D40" s="46"/>
      <c r="E40" s="46"/>
      <c r="F40" s="47"/>
      <c r="G40" s="47"/>
      <c r="H40" s="153"/>
    </row>
    <row r="41" spans="1:13" ht="12" customHeight="1" x14ac:dyDescent="0.25">
      <c r="A41" s="5"/>
      <c r="B41" s="34" t="s">
        <v>25</v>
      </c>
      <c r="C41" s="35"/>
      <c r="D41" s="36"/>
      <c r="E41" s="36"/>
      <c r="F41" s="37"/>
      <c r="G41" s="37"/>
      <c r="H41" s="149"/>
    </row>
    <row r="42" spans="1:13" ht="24" customHeight="1" x14ac:dyDescent="0.25">
      <c r="A42" s="5"/>
      <c r="B42" s="48" t="s">
        <v>14</v>
      </c>
      <c r="C42" s="48" t="s">
        <v>15</v>
      </c>
      <c r="D42" s="48" t="s">
        <v>16</v>
      </c>
      <c r="E42" s="48" t="s">
        <v>17</v>
      </c>
      <c r="F42" s="49" t="s">
        <v>18</v>
      </c>
      <c r="G42" s="48" t="s">
        <v>19</v>
      </c>
      <c r="H42" s="154"/>
    </row>
    <row r="43" spans="1:13" ht="12.75" customHeight="1" x14ac:dyDescent="0.25">
      <c r="A43" s="21"/>
      <c r="B43" s="114" t="s">
        <v>27</v>
      </c>
      <c r="C43" s="29" t="s">
        <v>26</v>
      </c>
      <c r="D43" s="107">
        <v>0.4</v>
      </c>
      <c r="E43" s="29" t="s">
        <v>71</v>
      </c>
      <c r="F43" s="108">
        <v>643200</v>
      </c>
      <c r="G43" s="108">
        <f>D43*F43</f>
        <v>257280</v>
      </c>
      <c r="H43" s="151"/>
    </row>
    <row r="44" spans="1:13" ht="12.75" customHeight="1" x14ac:dyDescent="0.25">
      <c r="A44" s="21"/>
      <c r="B44" s="114" t="s">
        <v>93</v>
      </c>
      <c r="C44" s="29" t="s">
        <v>26</v>
      </c>
      <c r="D44" s="107">
        <v>0.4</v>
      </c>
      <c r="E44" s="29" t="s">
        <v>71</v>
      </c>
      <c r="F44" s="108">
        <v>321600</v>
      </c>
      <c r="G44" s="108">
        <f t="shared" ref="G44:G49" si="1">D44*F44</f>
        <v>128640</v>
      </c>
      <c r="H44" s="151"/>
      <c r="M44" s="177"/>
    </row>
    <row r="45" spans="1:13" ht="12.75" customHeight="1" x14ac:dyDescent="0.25">
      <c r="A45" s="21"/>
      <c r="B45" s="114" t="s">
        <v>94</v>
      </c>
      <c r="C45" s="29" t="s">
        <v>26</v>
      </c>
      <c r="D45" s="107">
        <v>1</v>
      </c>
      <c r="E45" s="29" t="s">
        <v>71</v>
      </c>
      <c r="F45" s="108">
        <v>402000</v>
      </c>
      <c r="G45" s="108">
        <f t="shared" si="1"/>
        <v>402000</v>
      </c>
      <c r="H45" s="151"/>
    </row>
    <row r="46" spans="1:13" ht="12.75" customHeight="1" x14ac:dyDescent="0.25">
      <c r="A46" s="21"/>
      <c r="B46" s="114" t="s">
        <v>95</v>
      </c>
      <c r="C46" s="29" t="s">
        <v>26</v>
      </c>
      <c r="D46" s="107">
        <v>0.1</v>
      </c>
      <c r="E46" s="29" t="s">
        <v>71</v>
      </c>
      <c r="F46" s="108">
        <v>201000</v>
      </c>
      <c r="G46" s="108">
        <f t="shared" si="1"/>
        <v>20100</v>
      </c>
      <c r="H46" s="151"/>
    </row>
    <row r="47" spans="1:13" ht="12.75" customHeight="1" x14ac:dyDescent="0.25">
      <c r="A47" s="21"/>
      <c r="B47" s="114" t="s">
        <v>96</v>
      </c>
      <c r="C47" s="29" t="s">
        <v>26</v>
      </c>
      <c r="D47" s="107">
        <v>0.45</v>
      </c>
      <c r="E47" s="29" t="s">
        <v>83</v>
      </c>
      <c r="F47" s="108">
        <v>160800</v>
      </c>
      <c r="G47" s="108">
        <f t="shared" si="1"/>
        <v>72360</v>
      </c>
      <c r="H47" s="151"/>
    </row>
    <row r="48" spans="1:13" ht="12.75" customHeight="1" x14ac:dyDescent="0.25">
      <c r="A48" s="21"/>
      <c r="B48" s="114" t="s">
        <v>97</v>
      </c>
      <c r="C48" s="29" t="s">
        <v>26</v>
      </c>
      <c r="D48" s="107">
        <v>0.4</v>
      </c>
      <c r="E48" s="29" t="s">
        <v>98</v>
      </c>
      <c r="F48" s="108">
        <v>402000</v>
      </c>
      <c r="G48" s="108">
        <f t="shared" si="1"/>
        <v>160800</v>
      </c>
      <c r="H48" s="151"/>
    </row>
    <row r="49" spans="1:247" ht="15.75" customHeight="1" x14ac:dyDescent="0.25">
      <c r="A49" s="21"/>
      <c r="B49" s="114" t="s">
        <v>99</v>
      </c>
      <c r="C49" s="29" t="s">
        <v>88</v>
      </c>
      <c r="D49" s="107">
        <v>103</v>
      </c>
      <c r="E49" s="29" t="s">
        <v>89</v>
      </c>
      <c r="F49" s="108">
        <v>2250</v>
      </c>
      <c r="G49" s="108">
        <f t="shared" si="1"/>
        <v>231750</v>
      </c>
      <c r="H49" s="151"/>
    </row>
    <row r="50" spans="1:247" ht="12.75" customHeight="1" x14ac:dyDescent="0.25">
      <c r="A50" s="5"/>
      <c r="B50" s="112" t="s">
        <v>28</v>
      </c>
      <c r="C50" s="50"/>
      <c r="D50" s="50"/>
      <c r="E50" s="50"/>
      <c r="F50" s="50"/>
      <c r="G50" s="113">
        <f>SUM(G43:G49)</f>
        <v>1272930</v>
      </c>
      <c r="H50" s="152"/>
    </row>
    <row r="51" spans="1:247" ht="12" customHeight="1" x14ac:dyDescent="0.25">
      <c r="A51" s="2"/>
      <c r="B51" s="45"/>
      <c r="C51" s="46"/>
      <c r="D51" s="46"/>
      <c r="E51" s="46"/>
      <c r="F51" s="47"/>
      <c r="G51" s="47"/>
      <c r="H51" s="153"/>
    </row>
    <row r="52" spans="1:247" ht="12" customHeight="1" x14ac:dyDescent="0.25">
      <c r="A52" s="5"/>
      <c r="B52" s="34" t="s">
        <v>29</v>
      </c>
      <c r="C52" s="35"/>
      <c r="D52" s="36"/>
      <c r="E52" s="36"/>
      <c r="F52" s="37"/>
      <c r="G52" s="37"/>
      <c r="H52" s="149"/>
    </row>
    <row r="53" spans="1:247" ht="24" customHeight="1" x14ac:dyDescent="0.25">
      <c r="A53" s="5"/>
      <c r="B53" s="49" t="s">
        <v>30</v>
      </c>
      <c r="C53" s="49" t="s">
        <v>31</v>
      </c>
      <c r="D53" s="49" t="s">
        <v>32</v>
      </c>
      <c r="E53" s="49" t="s">
        <v>17</v>
      </c>
      <c r="F53" s="49" t="s">
        <v>18</v>
      </c>
      <c r="G53" s="49" t="s">
        <v>19</v>
      </c>
      <c r="H53" s="150"/>
    </row>
    <row r="54" spans="1:247" ht="12.75" customHeight="1" x14ac:dyDescent="0.25">
      <c r="A54" s="21"/>
      <c r="B54" s="51" t="s">
        <v>100</v>
      </c>
      <c r="C54" s="52" t="s">
        <v>101</v>
      </c>
      <c r="D54" s="116">
        <v>5000</v>
      </c>
      <c r="E54" s="118" t="s">
        <v>102</v>
      </c>
      <c r="F54" s="116">
        <v>1115</v>
      </c>
      <c r="G54" s="116">
        <f>D54*F54</f>
        <v>5575000</v>
      </c>
      <c r="H54" s="157"/>
    </row>
    <row r="55" spans="1:247" ht="15.75" customHeight="1" x14ac:dyDescent="0.25">
      <c r="A55" s="21"/>
      <c r="B55" s="51" t="s">
        <v>103</v>
      </c>
      <c r="C55" s="52"/>
      <c r="D55" s="115"/>
      <c r="E55" s="118"/>
      <c r="F55" s="116"/>
      <c r="G55" s="116" t="s">
        <v>92</v>
      </c>
      <c r="H55" s="157"/>
    </row>
    <row r="56" spans="1:247" s="168" customFormat="1" ht="12.75" customHeight="1" x14ac:dyDescent="0.25">
      <c r="A56" s="163"/>
      <c r="B56" s="164" t="s">
        <v>104</v>
      </c>
      <c r="C56" s="165" t="s">
        <v>34</v>
      </c>
      <c r="D56" s="166">
        <v>200</v>
      </c>
      <c r="E56" s="167" t="s">
        <v>105</v>
      </c>
      <c r="F56" s="166">
        <v>1639</v>
      </c>
      <c r="G56" s="166">
        <f t="shared" ref="G56:G68" si="2">D56*F56</f>
        <v>327800</v>
      </c>
      <c r="H56" s="157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/>
      <c r="EA56" s="162"/>
      <c r="EB56" s="162"/>
      <c r="EC56" s="162"/>
      <c r="ED56" s="162"/>
      <c r="EE56" s="162"/>
      <c r="EF56" s="162"/>
      <c r="EG56" s="162"/>
      <c r="EH56" s="162"/>
      <c r="EI56" s="162"/>
      <c r="EJ56" s="162"/>
      <c r="EK56" s="162"/>
      <c r="EL56" s="162"/>
      <c r="EM56" s="162"/>
      <c r="EN56" s="162"/>
      <c r="EO56" s="162"/>
      <c r="EP56" s="162"/>
      <c r="EQ56" s="162"/>
      <c r="ER56" s="162"/>
      <c r="ES56" s="162"/>
      <c r="ET56" s="162"/>
      <c r="EU56" s="162"/>
      <c r="EV56" s="162"/>
      <c r="EW56" s="162"/>
      <c r="EX56" s="162"/>
      <c r="EY56" s="162"/>
      <c r="EZ56" s="162"/>
      <c r="FA56" s="162"/>
      <c r="FB56" s="162"/>
      <c r="FC56" s="162"/>
      <c r="FD56" s="162"/>
      <c r="FE56" s="162"/>
      <c r="FF56" s="162"/>
      <c r="FG56" s="162"/>
      <c r="FH56" s="162"/>
      <c r="FI56" s="162"/>
      <c r="FJ56" s="162"/>
      <c r="FK56" s="162"/>
      <c r="FL56" s="162"/>
      <c r="FM56" s="162"/>
      <c r="FN56" s="162"/>
      <c r="FO56" s="162"/>
      <c r="FP56" s="162"/>
      <c r="FQ56" s="162"/>
      <c r="FR56" s="162"/>
      <c r="FS56" s="162"/>
      <c r="FT56" s="162"/>
      <c r="FU56" s="162"/>
      <c r="FV56" s="162"/>
      <c r="FW56" s="162"/>
      <c r="FX56" s="162"/>
      <c r="FY56" s="162"/>
      <c r="FZ56" s="162"/>
      <c r="GA56" s="162"/>
      <c r="GB56" s="162"/>
      <c r="GC56" s="162"/>
      <c r="GD56" s="162"/>
      <c r="GE56" s="162"/>
      <c r="GF56" s="162"/>
      <c r="GG56" s="162"/>
      <c r="GH56" s="162"/>
      <c r="GI56" s="162"/>
      <c r="GJ56" s="162"/>
      <c r="GK56" s="162"/>
      <c r="GL56" s="162"/>
      <c r="GM56" s="162"/>
      <c r="GN56" s="162"/>
      <c r="GO56" s="162"/>
      <c r="GP56" s="162"/>
      <c r="GQ56" s="162"/>
      <c r="GR56" s="162"/>
      <c r="GS56" s="162"/>
      <c r="GT56" s="162"/>
      <c r="GU56" s="162"/>
      <c r="GV56" s="162"/>
      <c r="GW56" s="162"/>
      <c r="GX56" s="162"/>
      <c r="GY56" s="162"/>
      <c r="GZ56" s="162"/>
      <c r="HA56" s="162"/>
      <c r="HB56" s="162"/>
      <c r="HC56" s="162"/>
      <c r="HD56" s="162"/>
      <c r="HE56" s="162"/>
      <c r="HF56" s="162"/>
      <c r="HG56" s="162"/>
      <c r="HH56" s="162"/>
      <c r="HI56" s="162"/>
      <c r="HJ56" s="162"/>
      <c r="HK56" s="162"/>
      <c r="HL56" s="162"/>
      <c r="HM56" s="162"/>
      <c r="HN56" s="162"/>
      <c r="HO56" s="162"/>
      <c r="HP56" s="162"/>
      <c r="HQ56" s="162"/>
      <c r="HR56" s="162"/>
      <c r="HS56" s="162"/>
      <c r="HT56" s="162"/>
      <c r="HU56" s="162"/>
      <c r="HV56" s="162"/>
      <c r="HW56" s="162"/>
      <c r="HX56" s="162"/>
      <c r="HY56" s="162"/>
      <c r="HZ56" s="162"/>
      <c r="IA56" s="162"/>
      <c r="IB56" s="162"/>
      <c r="IC56" s="162"/>
      <c r="ID56" s="162"/>
      <c r="IE56" s="162"/>
      <c r="IF56" s="162"/>
      <c r="IG56" s="162"/>
      <c r="IH56" s="162"/>
      <c r="II56" s="162"/>
      <c r="IJ56" s="162"/>
      <c r="IK56" s="162"/>
      <c r="IL56" s="162"/>
      <c r="IM56" s="162"/>
    </row>
    <row r="57" spans="1:247" s="168" customFormat="1" ht="12.75" customHeight="1" x14ac:dyDescent="0.25">
      <c r="A57" s="163"/>
      <c r="B57" s="164" t="s">
        <v>106</v>
      </c>
      <c r="C57" s="165" t="s">
        <v>34</v>
      </c>
      <c r="D57" s="166">
        <v>250</v>
      </c>
      <c r="E57" s="167" t="s">
        <v>105</v>
      </c>
      <c r="F57" s="166">
        <v>1675</v>
      </c>
      <c r="G57" s="166">
        <f t="shared" si="2"/>
        <v>418750</v>
      </c>
      <c r="H57" s="157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2"/>
      <c r="EB57" s="162"/>
      <c r="EC57" s="162"/>
      <c r="ED57" s="162"/>
      <c r="EE57" s="162"/>
      <c r="EF57" s="162"/>
      <c r="EG57" s="162"/>
      <c r="EH57" s="162"/>
      <c r="EI57" s="162"/>
      <c r="EJ57" s="162"/>
      <c r="EK57" s="162"/>
      <c r="EL57" s="162"/>
      <c r="EM57" s="162"/>
      <c r="EN57" s="162"/>
      <c r="EO57" s="162"/>
      <c r="EP57" s="162"/>
      <c r="EQ57" s="162"/>
      <c r="ER57" s="162"/>
      <c r="ES57" s="162"/>
      <c r="ET57" s="162"/>
      <c r="EU57" s="162"/>
      <c r="EV57" s="162"/>
      <c r="EW57" s="162"/>
      <c r="EX57" s="162"/>
      <c r="EY57" s="162"/>
      <c r="EZ57" s="162"/>
      <c r="FA57" s="162"/>
      <c r="FB57" s="162"/>
      <c r="FC57" s="162"/>
      <c r="FD57" s="162"/>
      <c r="FE57" s="162"/>
      <c r="FF57" s="162"/>
      <c r="FG57" s="162"/>
      <c r="FH57" s="162"/>
      <c r="FI57" s="162"/>
      <c r="FJ57" s="162"/>
      <c r="FK57" s="162"/>
      <c r="FL57" s="162"/>
      <c r="FM57" s="162"/>
      <c r="FN57" s="162"/>
      <c r="FO57" s="162"/>
      <c r="FP57" s="162"/>
      <c r="FQ57" s="162"/>
      <c r="FR57" s="162"/>
      <c r="FS57" s="162"/>
      <c r="FT57" s="162"/>
      <c r="FU57" s="162"/>
      <c r="FV57" s="162"/>
      <c r="FW57" s="162"/>
      <c r="FX57" s="162"/>
      <c r="FY57" s="162"/>
      <c r="FZ57" s="162"/>
      <c r="GA57" s="162"/>
      <c r="GB57" s="162"/>
      <c r="GC57" s="162"/>
      <c r="GD57" s="162"/>
      <c r="GE57" s="162"/>
      <c r="GF57" s="162"/>
      <c r="GG57" s="162"/>
      <c r="GH57" s="162"/>
      <c r="GI57" s="162"/>
      <c r="GJ57" s="162"/>
      <c r="GK57" s="162"/>
      <c r="GL57" s="162"/>
      <c r="GM57" s="162"/>
      <c r="GN57" s="162"/>
      <c r="GO57" s="162"/>
      <c r="GP57" s="162"/>
      <c r="GQ57" s="162"/>
      <c r="GR57" s="162"/>
      <c r="GS57" s="162"/>
      <c r="GT57" s="162"/>
      <c r="GU57" s="162"/>
      <c r="GV57" s="162"/>
      <c r="GW57" s="162"/>
      <c r="GX57" s="162"/>
      <c r="GY57" s="162"/>
      <c r="GZ57" s="162"/>
      <c r="HA57" s="162"/>
      <c r="HB57" s="162"/>
      <c r="HC57" s="162"/>
      <c r="HD57" s="162"/>
      <c r="HE57" s="162"/>
      <c r="HF57" s="162"/>
      <c r="HG57" s="162"/>
      <c r="HH57" s="162"/>
      <c r="HI57" s="162"/>
      <c r="HJ57" s="162"/>
      <c r="HK57" s="162"/>
      <c r="HL57" s="162"/>
      <c r="HM57" s="162"/>
      <c r="HN57" s="162"/>
      <c r="HO57" s="162"/>
      <c r="HP57" s="162"/>
      <c r="HQ57" s="162"/>
      <c r="HR57" s="162"/>
      <c r="HS57" s="162"/>
      <c r="HT57" s="162"/>
      <c r="HU57" s="162"/>
      <c r="HV57" s="162"/>
      <c r="HW57" s="162"/>
      <c r="HX57" s="162"/>
      <c r="HY57" s="162"/>
      <c r="HZ57" s="162"/>
      <c r="IA57" s="162"/>
      <c r="IB57" s="162"/>
      <c r="IC57" s="162"/>
      <c r="ID57" s="162"/>
      <c r="IE57" s="162"/>
      <c r="IF57" s="162"/>
      <c r="IG57" s="162"/>
      <c r="IH57" s="162"/>
      <c r="II57" s="162"/>
      <c r="IJ57" s="162"/>
      <c r="IK57" s="162"/>
      <c r="IL57" s="162"/>
      <c r="IM57" s="162"/>
    </row>
    <row r="58" spans="1:247" s="168" customFormat="1" ht="12.75" customHeight="1" x14ac:dyDescent="0.25">
      <c r="A58" s="163"/>
      <c r="B58" s="164" t="s">
        <v>107</v>
      </c>
      <c r="C58" s="165" t="s">
        <v>34</v>
      </c>
      <c r="D58" s="166">
        <v>200</v>
      </c>
      <c r="E58" s="167" t="s">
        <v>77</v>
      </c>
      <c r="F58" s="166">
        <v>2237</v>
      </c>
      <c r="G58" s="166">
        <f t="shared" si="2"/>
        <v>447400</v>
      </c>
      <c r="H58" s="157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2"/>
      <c r="FE58" s="162"/>
      <c r="FF58" s="162"/>
      <c r="FG58" s="162"/>
      <c r="FH58" s="162"/>
      <c r="FI58" s="162"/>
      <c r="FJ58" s="162"/>
      <c r="FK58" s="162"/>
      <c r="FL58" s="162"/>
      <c r="FM58" s="162"/>
      <c r="FN58" s="162"/>
      <c r="FO58" s="162"/>
      <c r="FP58" s="162"/>
      <c r="FQ58" s="162"/>
      <c r="FR58" s="162"/>
      <c r="FS58" s="162"/>
      <c r="FT58" s="162"/>
      <c r="FU58" s="162"/>
      <c r="FV58" s="162"/>
      <c r="FW58" s="162"/>
      <c r="FX58" s="162"/>
      <c r="FY58" s="162"/>
      <c r="FZ58" s="162"/>
      <c r="GA58" s="162"/>
      <c r="GB58" s="162"/>
      <c r="GC58" s="162"/>
      <c r="GD58" s="162"/>
      <c r="GE58" s="162"/>
      <c r="GF58" s="162"/>
      <c r="GG58" s="162"/>
      <c r="GH58" s="162"/>
      <c r="GI58" s="162"/>
      <c r="GJ58" s="162"/>
      <c r="GK58" s="162"/>
      <c r="GL58" s="162"/>
      <c r="GM58" s="162"/>
      <c r="GN58" s="162"/>
      <c r="GO58" s="162"/>
      <c r="GP58" s="162"/>
      <c r="GQ58" s="162"/>
      <c r="GR58" s="162"/>
      <c r="GS58" s="162"/>
      <c r="GT58" s="162"/>
      <c r="GU58" s="162"/>
      <c r="GV58" s="162"/>
      <c r="GW58" s="162"/>
      <c r="GX58" s="162"/>
      <c r="GY58" s="162"/>
      <c r="GZ58" s="162"/>
      <c r="HA58" s="162"/>
      <c r="HB58" s="162"/>
      <c r="HC58" s="162"/>
      <c r="HD58" s="162"/>
      <c r="HE58" s="162"/>
      <c r="HF58" s="162"/>
      <c r="HG58" s="162"/>
      <c r="HH58" s="162"/>
      <c r="HI58" s="162"/>
      <c r="HJ58" s="162"/>
      <c r="HK58" s="162"/>
      <c r="HL58" s="162"/>
      <c r="HM58" s="162"/>
      <c r="HN58" s="162"/>
      <c r="HO58" s="162"/>
      <c r="HP58" s="162"/>
      <c r="HQ58" s="162"/>
      <c r="HR58" s="162"/>
      <c r="HS58" s="162"/>
      <c r="HT58" s="162"/>
      <c r="HU58" s="162"/>
      <c r="HV58" s="162"/>
      <c r="HW58" s="162"/>
      <c r="HX58" s="162"/>
      <c r="HY58" s="162"/>
      <c r="HZ58" s="162"/>
      <c r="IA58" s="162"/>
      <c r="IB58" s="162"/>
      <c r="IC58" s="162"/>
      <c r="ID58" s="162"/>
      <c r="IE58" s="162"/>
      <c r="IF58" s="162"/>
      <c r="IG58" s="162"/>
      <c r="IH58" s="162"/>
      <c r="II58" s="162"/>
      <c r="IJ58" s="162"/>
      <c r="IK58" s="162"/>
      <c r="IL58" s="162"/>
      <c r="IM58" s="162"/>
    </row>
    <row r="59" spans="1:247" s="168" customFormat="1" ht="12.75" customHeight="1" x14ac:dyDescent="0.25">
      <c r="A59" s="163"/>
      <c r="B59" s="164" t="s">
        <v>108</v>
      </c>
      <c r="C59" s="165" t="s">
        <v>34</v>
      </c>
      <c r="D59" s="166">
        <v>200</v>
      </c>
      <c r="E59" s="167" t="s">
        <v>102</v>
      </c>
      <c r="F59" s="166">
        <v>1080</v>
      </c>
      <c r="G59" s="166">
        <f t="shared" si="2"/>
        <v>216000</v>
      </c>
      <c r="H59" s="157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2"/>
      <c r="DW59" s="162"/>
      <c r="DX59" s="162"/>
      <c r="DY59" s="162"/>
      <c r="DZ59" s="162"/>
      <c r="EA59" s="162"/>
      <c r="EB59" s="162"/>
      <c r="EC59" s="162"/>
      <c r="ED59" s="162"/>
      <c r="EE59" s="162"/>
      <c r="EF59" s="162"/>
      <c r="EG59" s="162"/>
      <c r="EH59" s="162"/>
      <c r="EI59" s="162"/>
      <c r="EJ59" s="162"/>
      <c r="EK59" s="162"/>
      <c r="EL59" s="162"/>
      <c r="EM59" s="162"/>
      <c r="EN59" s="162"/>
      <c r="EO59" s="162"/>
      <c r="EP59" s="162"/>
      <c r="EQ59" s="162"/>
      <c r="ER59" s="162"/>
      <c r="ES59" s="162"/>
      <c r="ET59" s="162"/>
      <c r="EU59" s="162"/>
      <c r="EV59" s="162"/>
      <c r="EW59" s="162"/>
      <c r="EX59" s="162"/>
      <c r="EY59" s="162"/>
      <c r="EZ59" s="162"/>
      <c r="FA59" s="162"/>
      <c r="FB59" s="162"/>
      <c r="FC59" s="162"/>
      <c r="FD59" s="162"/>
      <c r="FE59" s="162"/>
      <c r="FF59" s="162"/>
      <c r="FG59" s="162"/>
      <c r="FH59" s="162"/>
      <c r="FI59" s="162"/>
      <c r="FJ59" s="162"/>
      <c r="FK59" s="162"/>
      <c r="FL59" s="162"/>
      <c r="FM59" s="162"/>
      <c r="FN59" s="162"/>
      <c r="FO59" s="162"/>
      <c r="FP59" s="162"/>
      <c r="FQ59" s="162"/>
      <c r="FR59" s="162"/>
      <c r="FS59" s="162"/>
      <c r="FT59" s="162"/>
      <c r="FU59" s="162"/>
      <c r="FV59" s="162"/>
      <c r="FW59" s="162"/>
      <c r="FX59" s="162"/>
      <c r="FY59" s="162"/>
      <c r="FZ59" s="162"/>
      <c r="GA59" s="162"/>
      <c r="GB59" s="162"/>
      <c r="GC59" s="162"/>
      <c r="GD59" s="162"/>
      <c r="GE59" s="162"/>
      <c r="GF59" s="162"/>
      <c r="GG59" s="162"/>
      <c r="GH59" s="162"/>
      <c r="GI59" s="162"/>
      <c r="GJ59" s="162"/>
      <c r="GK59" s="162"/>
      <c r="GL59" s="162"/>
      <c r="GM59" s="162"/>
      <c r="GN59" s="162"/>
      <c r="GO59" s="162"/>
      <c r="GP59" s="162"/>
      <c r="GQ59" s="162"/>
      <c r="GR59" s="162"/>
      <c r="GS59" s="162"/>
      <c r="GT59" s="162"/>
      <c r="GU59" s="162"/>
      <c r="GV59" s="162"/>
      <c r="GW59" s="162"/>
      <c r="GX59" s="162"/>
      <c r="GY59" s="162"/>
      <c r="GZ59" s="162"/>
      <c r="HA59" s="162"/>
      <c r="HB59" s="162"/>
      <c r="HC59" s="162"/>
      <c r="HD59" s="162"/>
      <c r="HE59" s="162"/>
      <c r="HF59" s="162"/>
      <c r="HG59" s="162"/>
      <c r="HH59" s="162"/>
      <c r="HI59" s="162"/>
      <c r="HJ59" s="162"/>
      <c r="HK59" s="162"/>
      <c r="HL59" s="162"/>
      <c r="HM59" s="162"/>
      <c r="HN59" s="162"/>
      <c r="HO59" s="162"/>
      <c r="HP59" s="162"/>
      <c r="HQ59" s="162"/>
      <c r="HR59" s="162"/>
      <c r="HS59" s="162"/>
      <c r="HT59" s="162"/>
      <c r="HU59" s="162"/>
      <c r="HV59" s="162"/>
      <c r="HW59" s="162"/>
      <c r="HX59" s="162"/>
      <c r="HY59" s="162"/>
      <c r="HZ59" s="162"/>
      <c r="IA59" s="162"/>
      <c r="IB59" s="162"/>
      <c r="IC59" s="162"/>
      <c r="ID59" s="162"/>
      <c r="IE59" s="162"/>
      <c r="IF59" s="162"/>
      <c r="IG59" s="162"/>
      <c r="IH59" s="162"/>
      <c r="II59" s="162"/>
      <c r="IJ59" s="162"/>
      <c r="IK59" s="162"/>
      <c r="IL59" s="162"/>
      <c r="IM59" s="162"/>
    </row>
    <row r="60" spans="1:247" s="168" customFormat="1" ht="11.25" customHeight="1" x14ac:dyDescent="0.25">
      <c r="A60" s="163"/>
      <c r="B60" s="169" t="s">
        <v>109</v>
      </c>
      <c r="C60" s="170"/>
      <c r="D60" s="171"/>
      <c r="E60" s="170"/>
      <c r="F60" s="166"/>
      <c r="G60" s="166" t="s">
        <v>92</v>
      </c>
      <c r="H60" s="157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62"/>
      <c r="CH60" s="162"/>
      <c r="CI60" s="162"/>
      <c r="CJ60" s="162"/>
      <c r="CK60" s="162"/>
      <c r="CL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162"/>
      <c r="CW60" s="162"/>
      <c r="CX60" s="162"/>
      <c r="CY60" s="162"/>
      <c r="CZ60" s="162"/>
      <c r="DA60" s="162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  <c r="DM60" s="162"/>
      <c r="DN60" s="162"/>
      <c r="DO60" s="162"/>
      <c r="DP60" s="162"/>
      <c r="DQ60" s="162"/>
      <c r="DR60" s="162"/>
      <c r="DS60" s="162"/>
      <c r="DT60" s="162"/>
      <c r="DU60" s="162"/>
      <c r="DV60" s="162"/>
      <c r="DW60" s="162"/>
      <c r="DX60" s="162"/>
      <c r="DY60" s="162"/>
      <c r="DZ60" s="162"/>
      <c r="EA60" s="162"/>
      <c r="EB60" s="162"/>
      <c r="EC60" s="162"/>
      <c r="ED60" s="162"/>
      <c r="EE60" s="162"/>
      <c r="EF60" s="162"/>
      <c r="EG60" s="162"/>
      <c r="EH60" s="162"/>
      <c r="EI60" s="162"/>
      <c r="EJ60" s="162"/>
      <c r="EK60" s="162"/>
      <c r="EL60" s="162"/>
      <c r="EM60" s="162"/>
      <c r="EN60" s="162"/>
      <c r="EO60" s="162"/>
      <c r="EP60" s="162"/>
      <c r="EQ60" s="162"/>
      <c r="ER60" s="162"/>
      <c r="ES60" s="162"/>
      <c r="ET60" s="162"/>
      <c r="EU60" s="162"/>
      <c r="EV60" s="162"/>
      <c r="EW60" s="162"/>
      <c r="EX60" s="162"/>
      <c r="EY60" s="162"/>
      <c r="EZ60" s="162"/>
      <c r="FA60" s="162"/>
      <c r="FB60" s="162"/>
      <c r="FC60" s="162"/>
      <c r="FD60" s="162"/>
      <c r="FE60" s="162"/>
      <c r="FF60" s="162"/>
      <c r="FG60" s="162"/>
      <c r="FH60" s="162"/>
      <c r="FI60" s="162"/>
      <c r="FJ60" s="162"/>
      <c r="FK60" s="162"/>
      <c r="FL60" s="162"/>
      <c r="FM60" s="162"/>
      <c r="FN60" s="162"/>
      <c r="FO60" s="162"/>
      <c r="FP60" s="162"/>
      <c r="FQ60" s="162"/>
      <c r="FR60" s="162"/>
      <c r="FS60" s="162"/>
      <c r="FT60" s="162"/>
      <c r="FU60" s="162"/>
      <c r="FV60" s="162"/>
      <c r="FW60" s="162"/>
      <c r="FX60" s="162"/>
      <c r="FY60" s="162"/>
      <c r="FZ60" s="162"/>
      <c r="GA60" s="162"/>
      <c r="GB60" s="162"/>
      <c r="GC60" s="162"/>
      <c r="GD60" s="162"/>
      <c r="GE60" s="162"/>
      <c r="GF60" s="162"/>
      <c r="GG60" s="162"/>
      <c r="GH60" s="162"/>
      <c r="GI60" s="162"/>
      <c r="GJ60" s="162"/>
      <c r="GK60" s="162"/>
      <c r="GL60" s="162"/>
      <c r="GM60" s="162"/>
      <c r="GN60" s="162"/>
      <c r="GO60" s="162"/>
      <c r="GP60" s="162"/>
      <c r="GQ60" s="162"/>
      <c r="GR60" s="162"/>
      <c r="GS60" s="162"/>
      <c r="GT60" s="162"/>
      <c r="GU60" s="162"/>
      <c r="GV60" s="162"/>
      <c r="GW60" s="162"/>
      <c r="GX60" s="162"/>
      <c r="GY60" s="162"/>
      <c r="GZ60" s="162"/>
      <c r="HA60" s="162"/>
      <c r="HB60" s="162"/>
      <c r="HC60" s="162"/>
      <c r="HD60" s="162"/>
      <c r="HE60" s="162"/>
      <c r="HF60" s="162"/>
      <c r="HG60" s="162"/>
      <c r="HH60" s="162"/>
      <c r="HI60" s="162"/>
      <c r="HJ60" s="162"/>
      <c r="HK60" s="162"/>
      <c r="HL60" s="162"/>
      <c r="HM60" s="162"/>
      <c r="HN60" s="162"/>
      <c r="HO60" s="162"/>
      <c r="HP60" s="162"/>
      <c r="HQ60" s="162"/>
      <c r="HR60" s="162"/>
      <c r="HS60" s="162"/>
      <c r="HT60" s="162"/>
      <c r="HU60" s="162"/>
      <c r="HV60" s="162"/>
      <c r="HW60" s="162"/>
      <c r="HX60" s="162"/>
      <c r="HY60" s="162"/>
      <c r="HZ60" s="162"/>
      <c r="IA60" s="162"/>
      <c r="IB60" s="162"/>
      <c r="IC60" s="162"/>
      <c r="ID60" s="162"/>
      <c r="IE60" s="162"/>
      <c r="IF60" s="162"/>
      <c r="IG60" s="162"/>
      <c r="IH60" s="162"/>
      <c r="II60" s="162"/>
      <c r="IJ60" s="162"/>
      <c r="IK60" s="162"/>
      <c r="IL60" s="162"/>
      <c r="IM60" s="162"/>
    </row>
    <row r="61" spans="1:247" s="168" customFormat="1" ht="12.75" customHeight="1" x14ac:dyDescent="0.25">
      <c r="A61" s="163"/>
      <c r="B61" s="172" t="s">
        <v>110</v>
      </c>
      <c r="C61" s="165" t="s">
        <v>33</v>
      </c>
      <c r="D61" s="165">
        <v>1</v>
      </c>
      <c r="E61" s="165" t="s">
        <v>77</v>
      </c>
      <c r="F61" s="166">
        <v>5927</v>
      </c>
      <c r="G61" s="166">
        <f t="shared" si="2"/>
        <v>5927</v>
      </c>
      <c r="H61" s="157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162"/>
      <c r="CI61" s="162"/>
      <c r="CJ61" s="162"/>
      <c r="CK61" s="162"/>
      <c r="CL61" s="162"/>
      <c r="CM61" s="162"/>
      <c r="CN61" s="162"/>
      <c r="CO61" s="162"/>
      <c r="CP61" s="162"/>
      <c r="CQ61" s="162"/>
      <c r="CR61" s="162"/>
      <c r="CS61" s="162"/>
      <c r="CT61" s="162"/>
      <c r="CU61" s="162"/>
      <c r="CV61" s="162"/>
      <c r="CW61" s="162"/>
      <c r="CX61" s="162"/>
      <c r="CY61" s="162"/>
      <c r="CZ61" s="162"/>
      <c r="DA61" s="162"/>
      <c r="DB61" s="162"/>
      <c r="DC61" s="162"/>
      <c r="DD61" s="162"/>
      <c r="DE61" s="162"/>
      <c r="DF61" s="162"/>
      <c r="DG61" s="162"/>
      <c r="DH61" s="162"/>
      <c r="DI61" s="162"/>
      <c r="DJ61" s="162"/>
      <c r="DK61" s="162"/>
      <c r="DL61" s="162"/>
      <c r="DM61" s="162"/>
      <c r="DN61" s="162"/>
      <c r="DO61" s="162"/>
      <c r="DP61" s="162"/>
      <c r="DQ61" s="162"/>
      <c r="DR61" s="162"/>
      <c r="DS61" s="162"/>
      <c r="DT61" s="162"/>
      <c r="DU61" s="162"/>
      <c r="DV61" s="162"/>
      <c r="DW61" s="162"/>
      <c r="DX61" s="162"/>
      <c r="DY61" s="162"/>
      <c r="DZ61" s="162"/>
      <c r="EA61" s="162"/>
      <c r="EB61" s="162"/>
      <c r="EC61" s="162"/>
      <c r="ED61" s="162"/>
      <c r="EE61" s="162"/>
      <c r="EF61" s="162"/>
      <c r="EG61" s="162"/>
      <c r="EH61" s="162"/>
      <c r="EI61" s="162"/>
      <c r="EJ61" s="162"/>
      <c r="EK61" s="162"/>
      <c r="EL61" s="162"/>
      <c r="EM61" s="162"/>
      <c r="EN61" s="162"/>
      <c r="EO61" s="162"/>
      <c r="EP61" s="162"/>
      <c r="EQ61" s="162"/>
      <c r="ER61" s="162"/>
      <c r="ES61" s="162"/>
      <c r="ET61" s="162"/>
      <c r="EU61" s="162"/>
      <c r="EV61" s="162"/>
      <c r="EW61" s="162"/>
      <c r="EX61" s="162"/>
      <c r="EY61" s="162"/>
      <c r="EZ61" s="162"/>
      <c r="FA61" s="162"/>
      <c r="FB61" s="162"/>
      <c r="FC61" s="162"/>
      <c r="FD61" s="162"/>
      <c r="FE61" s="162"/>
      <c r="FF61" s="162"/>
      <c r="FG61" s="162"/>
      <c r="FH61" s="162"/>
      <c r="FI61" s="162"/>
      <c r="FJ61" s="162"/>
      <c r="FK61" s="162"/>
      <c r="FL61" s="162"/>
      <c r="FM61" s="162"/>
      <c r="FN61" s="162"/>
      <c r="FO61" s="162"/>
      <c r="FP61" s="162"/>
      <c r="FQ61" s="162"/>
      <c r="FR61" s="162"/>
      <c r="FS61" s="162"/>
      <c r="FT61" s="162"/>
      <c r="FU61" s="162"/>
      <c r="FV61" s="162"/>
      <c r="FW61" s="162"/>
      <c r="FX61" s="162"/>
      <c r="FY61" s="162"/>
      <c r="FZ61" s="162"/>
      <c r="GA61" s="162"/>
      <c r="GB61" s="162"/>
      <c r="GC61" s="162"/>
      <c r="GD61" s="162"/>
      <c r="GE61" s="162"/>
      <c r="GF61" s="162"/>
      <c r="GG61" s="162"/>
      <c r="GH61" s="162"/>
      <c r="GI61" s="162"/>
      <c r="GJ61" s="162"/>
      <c r="GK61" s="162"/>
      <c r="GL61" s="162"/>
      <c r="GM61" s="162"/>
      <c r="GN61" s="162"/>
      <c r="GO61" s="162"/>
      <c r="GP61" s="162"/>
      <c r="GQ61" s="162"/>
      <c r="GR61" s="162"/>
      <c r="GS61" s="162"/>
      <c r="GT61" s="162"/>
      <c r="GU61" s="162"/>
      <c r="GV61" s="162"/>
      <c r="GW61" s="162"/>
      <c r="GX61" s="162"/>
      <c r="GY61" s="162"/>
      <c r="GZ61" s="162"/>
      <c r="HA61" s="162"/>
      <c r="HB61" s="162"/>
      <c r="HC61" s="162"/>
      <c r="HD61" s="162"/>
      <c r="HE61" s="162"/>
      <c r="HF61" s="162"/>
      <c r="HG61" s="162"/>
      <c r="HH61" s="162"/>
      <c r="HI61" s="162"/>
      <c r="HJ61" s="162"/>
      <c r="HK61" s="162"/>
      <c r="HL61" s="162"/>
      <c r="HM61" s="162"/>
      <c r="HN61" s="162"/>
      <c r="HO61" s="162"/>
      <c r="HP61" s="162"/>
      <c r="HQ61" s="162"/>
      <c r="HR61" s="162"/>
      <c r="HS61" s="162"/>
      <c r="HT61" s="162"/>
      <c r="HU61" s="162"/>
      <c r="HV61" s="162"/>
      <c r="HW61" s="162"/>
      <c r="HX61" s="162"/>
      <c r="HY61" s="162"/>
      <c r="HZ61" s="162"/>
      <c r="IA61" s="162"/>
      <c r="IB61" s="162"/>
      <c r="IC61" s="162"/>
      <c r="ID61" s="162"/>
      <c r="IE61" s="162"/>
      <c r="IF61" s="162"/>
      <c r="IG61" s="162"/>
      <c r="IH61" s="162"/>
      <c r="II61" s="162"/>
      <c r="IJ61" s="162"/>
      <c r="IK61" s="162"/>
      <c r="IL61" s="162"/>
      <c r="IM61" s="162"/>
    </row>
    <row r="62" spans="1:247" s="168" customFormat="1" ht="12.75" customHeight="1" x14ac:dyDescent="0.25">
      <c r="A62" s="163"/>
      <c r="B62" s="172" t="s">
        <v>111</v>
      </c>
      <c r="C62" s="170" t="s">
        <v>33</v>
      </c>
      <c r="D62" s="171">
        <v>20</v>
      </c>
      <c r="E62" s="170" t="s">
        <v>77</v>
      </c>
      <c r="F62" s="166">
        <v>910</v>
      </c>
      <c r="G62" s="166">
        <f t="shared" si="2"/>
        <v>18200</v>
      </c>
      <c r="H62" s="157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162"/>
      <c r="CI62" s="162"/>
      <c r="CJ62" s="162"/>
      <c r="CK62" s="162"/>
      <c r="CL62" s="162"/>
      <c r="CM62" s="162"/>
      <c r="CN62" s="162"/>
      <c r="CO62" s="162"/>
      <c r="CP62" s="162"/>
      <c r="CQ62" s="162"/>
      <c r="CR62" s="162"/>
      <c r="CS62" s="162"/>
      <c r="CT62" s="162"/>
      <c r="CU62" s="162"/>
      <c r="CV62" s="162"/>
      <c r="CW62" s="162"/>
      <c r="CX62" s="162"/>
      <c r="CY62" s="162"/>
      <c r="CZ62" s="162"/>
      <c r="DA62" s="162"/>
      <c r="DB62" s="162"/>
      <c r="DC62" s="162"/>
      <c r="DD62" s="162"/>
      <c r="DE62" s="162"/>
      <c r="DF62" s="162"/>
      <c r="DG62" s="162"/>
      <c r="DH62" s="162"/>
      <c r="DI62" s="162"/>
      <c r="DJ62" s="162"/>
      <c r="DK62" s="162"/>
      <c r="DL62" s="162"/>
      <c r="DM62" s="162"/>
      <c r="DN62" s="162"/>
      <c r="DO62" s="162"/>
      <c r="DP62" s="162"/>
      <c r="DQ62" s="162"/>
      <c r="DR62" s="162"/>
      <c r="DS62" s="162"/>
      <c r="DT62" s="162"/>
      <c r="DU62" s="162"/>
      <c r="DV62" s="162"/>
      <c r="DW62" s="162"/>
      <c r="DX62" s="162"/>
      <c r="DY62" s="162"/>
      <c r="DZ62" s="162"/>
      <c r="EA62" s="162"/>
      <c r="EB62" s="162"/>
      <c r="EC62" s="162"/>
      <c r="ED62" s="162"/>
      <c r="EE62" s="162"/>
      <c r="EF62" s="162"/>
      <c r="EG62" s="162"/>
      <c r="EH62" s="162"/>
      <c r="EI62" s="162"/>
      <c r="EJ62" s="162"/>
      <c r="EK62" s="162"/>
      <c r="EL62" s="162"/>
      <c r="EM62" s="162"/>
      <c r="EN62" s="162"/>
      <c r="EO62" s="162"/>
      <c r="EP62" s="162"/>
      <c r="EQ62" s="162"/>
      <c r="ER62" s="162"/>
      <c r="ES62" s="162"/>
      <c r="ET62" s="162"/>
      <c r="EU62" s="162"/>
      <c r="EV62" s="162"/>
      <c r="EW62" s="162"/>
      <c r="EX62" s="162"/>
      <c r="EY62" s="162"/>
      <c r="EZ62" s="162"/>
      <c r="FA62" s="162"/>
      <c r="FB62" s="162"/>
      <c r="FC62" s="162"/>
      <c r="FD62" s="162"/>
      <c r="FE62" s="162"/>
      <c r="FF62" s="162"/>
      <c r="FG62" s="162"/>
      <c r="FH62" s="162"/>
      <c r="FI62" s="162"/>
      <c r="FJ62" s="162"/>
      <c r="FK62" s="162"/>
      <c r="FL62" s="162"/>
      <c r="FM62" s="162"/>
      <c r="FN62" s="162"/>
      <c r="FO62" s="162"/>
      <c r="FP62" s="162"/>
      <c r="FQ62" s="162"/>
      <c r="FR62" s="162"/>
      <c r="FS62" s="162"/>
      <c r="FT62" s="162"/>
      <c r="FU62" s="162"/>
      <c r="FV62" s="162"/>
      <c r="FW62" s="162"/>
      <c r="FX62" s="162"/>
      <c r="FY62" s="162"/>
      <c r="FZ62" s="162"/>
      <c r="GA62" s="162"/>
      <c r="GB62" s="162"/>
      <c r="GC62" s="162"/>
      <c r="GD62" s="162"/>
      <c r="GE62" s="162"/>
      <c r="GF62" s="162"/>
      <c r="GG62" s="162"/>
      <c r="GH62" s="162"/>
      <c r="GI62" s="162"/>
      <c r="GJ62" s="162"/>
      <c r="GK62" s="162"/>
      <c r="GL62" s="162"/>
      <c r="GM62" s="162"/>
      <c r="GN62" s="162"/>
      <c r="GO62" s="162"/>
      <c r="GP62" s="162"/>
      <c r="GQ62" s="162"/>
      <c r="GR62" s="162"/>
      <c r="GS62" s="162"/>
      <c r="GT62" s="162"/>
      <c r="GU62" s="162"/>
      <c r="GV62" s="162"/>
      <c r="GW62" s="162"/>
      <c r="GX62" s="162"/>
      <c r="GY62" s="162"/>
      <c r="GZ62" s="162"/>
      <c r="HA62" s="162"/>
      <c r="HB62" s="162"/>
      <c r="HC62" s="162"/>
      <c r="HD62" s="162"/>
      <c r="HE62" s="162"/>
      <c r="HF62" s="162"/>
      <c r="HG62" s="162"/>
      <c r="HH62" s="162"/>
      <c r="HI62" s="162"/>
      <c r="HJ62" s="162"/>
      <c r="HK62" s="162"/>
      <c r="HL62" s="162"/>
      <c r="HM62" s="162"/>
      <c r="HN62" s="162"/>
      <c r="HO62" s="162"/>
      <c r="HP62" s="162"/>
      <c r="HQ62" s="162"/>
      <c r="HR62" s="162"/>
      <c r="HS62" s="162"/>
      <c r="HT62" s="162"/>
      <c r="HU62" s="162"/>
      <c r="HV62" s="162"/>
      <c r="HW62" s="162"/>
      <c r="HX62" s="162"/>
      <c r="HY62" s="162"/>
      <c r="HZ62" s="162"/>
      <c r="IA62" s="162"/>
      <c r="IB62" s="162"/>
      <c r="IC62" s="162"/>
      <c r="ID62" s="162"/>
      <c r="IE62" s="162"/>
      <c r="IF62" s="162"/>
      <c r="IG62" s="162"/>
      <c r="IH62" s="162"/>
      <c r="II62" s="162"/>
      <c r="IJ62" s="162"/>
      <c r="IK62" s="162"/>
      <c r="IL62" s="162"/>
      <c r="IM62" s="162"/>
    </row>
    <row r="63" spans="1:247" s="168" customFormat="1" ht="12.75" customHeight="1" x14ac:dyDescent="0.25">
      <c r="A63" s="163"/>
      <c r="B63" s="172" t="s">
        <v>112</v>
      </c>
      <c r="C63" s="170" t="s">
        <v>118</v>
      </c>
      <c r="D63" s="171">
        <v>0.4</v>
      </c>
      <c r="E63" s="170" t="s">
        <v>113</v>
      </c>
      <c r="F63" s="166">
        <v>138420</v>
      </c>
      <c r="G63" s="166">
        <f t="shared" si="2"/>
        <v>55368</v>
      </c>
      <c r="H63" s="157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2"/>
      <c r="BR63" s="162"/>
      <c r="BS63" s="162"/>
      <c r="BT63" s="162"/>
      <c r="BU63" s="162"/>
      <c r="BV63" s="162"/>
      <c r="BW63" s="162"/>
      <c r="BX63" s="162"/>
      <c r="BY63" s="162"/>
      <c r="BZ63" s="162"/>
      <c r="CA63" s="162"/>
      <c r="CB63" s="162"/>
      <c r="CC63" s="162"/>
      <c r="CD63" s="162"/>
      <c r="CE63" s="162"/>
      <c r="CF63" s="162"/>
      <c r="CG63" s="162"/>
      <c r="CH63" s="162"/>
      <c r="CI63" s="162"/>
      <c r="CJ63" s="162"/>
      <c r="CK63" s="162"/>
      <c r="CL63" s="162"/>
      <c r="CM63" s="162"/>
      <c r="CN63" s="162"/>
      <c r="CO63" s="162"/>
      <c r="CP63" s="162"/>
      <c r="CQ63" s="162"/>
      <c r="CR63" s="162"/>
      <c r="CS63" s="162"/>
      <c r="CT63" s="162"/>
      <c r="CU63" s="162"/>
      <c r="CV63" s="162"/>
      <c r="CW63" s="162"/>
      <c r="CX63" s="162"/>
      <c r="CY63" s="162"/>
      <c r="CZ63" s="162"/>
      <c r="DA63" s="162"/>
      <c r="DB63" s="162"/>
      <c r="DC63" s="162"/>
      <c r="DD63" s="162"/>
      <c r="DE63" s="162"/>
      <c r="DF63" s="162"/>
      <c r="DG63" s="162"/>
      <c r="DH63" s="162"/>
      <c r="DI63" s="162"/>
      <c r="DJ63" s="162"/>
      <c r="DK63" s="162"/>
      <c r="DL63" s="162"/>
      <c r="DM63" s="162"/>
      <c r="DN63" s="162"/>
      <c r="DO63" s="162"/>
      <c r="DP63" s="162"/>
      <c r="DQ63" s="162"/>
      <c r="DR63" s="162"/>
      <c r="DS63" s="162"/>
      <c r="DT63" s="162"/>
      <c r="DU63" s="162"/>
      <c r="DV63" s="162"/>
      <c r="DW63" s="162"/>
      <c r="DX63" s="162"/>
      <c r="DY63" s="162"/>
      <c r="DZ63" s="162"/>
      <c r="EA63" s="162"/>
      <c r="EB63" s="162"/>
      <c r="EC63" s="162"/>
      <c r="ED63" s="162"/>
      <c r="EE63" s="162"/>
      <c r="EF63" s="162"/>
      <c r="EG63" s="162"/>
      <c r="EH63" s="162"/>
      <c r="EI63" s="162"/>
      <c r="EJ63" s="162"/>
      <c r="EK63" s="162"/>
      <c r="EL63" s="162"/>
      <c r="EM63" s="162"/>
      <c r="EN63" s="162"/>
      <c r="EO63" s="162"/>
      <c r="EP63" s="162"/>
      <c r="EQ63" s="162"/>
      <c r="ER63" s="162"/>
      <c r="ES63" s="162"/>
      <c r="ET63" s="162"/>
      <c r="EU63" s="162"/>
      <c r="EV63" s="162"/>
      <c r="EW63" s="162"/>
      <c r="EX63" s="162"/>
      <c r="EY63" s="162"/>
      <c r="EZ63" s="162"/>
      <c r="FA63" s="162"/>
      <c r="FB63" s="162"/>
      <c r="FC63" s="162"/>
      <c r="FD63" s="162"/>
      <c r="FE63" s="162"/>
      <c r="FF63" s="162"/>
      <c r="FG63" s="162"/>
      <c r="FH63" s="162"/>
      <c r="FI63" s="162"/>
      <c r="FJ63" s="162"/>
      <c r="FK63" s="162"/>
      <c r="FL63" s="162"/>
      <c r="FM63" s="162"/>
      <c r="FN63" s="162"/>
      <c r="FO63" s="162"/>
      <c r="FP63" s="162"/>
      <c r="FQ63" s="162"/>
      <c r="FR63" s="162"/>
      <c r="FS63" s="162"/>
      <c r="FT63" s="162"/>
      <c r="FU63" s="162"/>
      <c r="FV63" s="162"/>
      <c r="FW63" s="162"/>
      <c r="FX63" s="162"/>
      <c r="FY63" s="162"/>
      <c r="FZ63" s="162"/>
      <c r="GA63" s="162"/>
      <c r="GB63" s="162"/>
      <c r="GC63" s="162"/>
      <c r="GD63" s="162"/>
      <c r="GE63" s="162"/>
      <c r="GF63" s="162"/>
      <c r="GG63" s="162"/>
      <c r="GH63" s="162"/>
      <c r="GI63" s="162"/>
      <c r="GJ63" s="162"/>
      <c r="GK63" s="162"/>
      <c r="GL63" s="162"/>
      <c r="GM63" s="162"/>
      <c r="GN63" s="162"/>
      <c r="GO63" s="162"/>
      <c r="GP63" s="162"/>
      <c r="GQ63" s="162"/>
      <c r="GR63" s="162"/>
      <c r="GS63" s="162"/>
      <c r="GT63" s="162"/>
      <c r="GU63" s="162"/>
      <c r="GV63" s="162"/>
      <c r="GW63" s="162"/>
      <c r="GX63" s="162"/>
      <c r="GY63" s="162"/>
      <c r="GZ63" s="162"/>
      <c r="HA63" s="162"/>
      <c r="HB63" s="162"/>
      <c r="HC63" s="162"/>
      <c r="HD63" s="162"/>
      <c r="HE63" s="162"/>
      <c r="HF63" s="162"/>
      <c r="HG63" s="162"/>
      <c r="HH63" s="162"/>
      <c r="HI63" s="162"/>
      <c r="HJ63" s="162"/>
      <c r="HK63" s="162"/>
      <c r="HL63" s="162"/>
      <c r="HM63" s="162"/>
      <c r="HN63" s="162"/>
      <c r="HO63" s="162"/>
      <c r="HP63" s="162"/>
      <c r="HQ63" s="162"/>
      <c r="HR63" s="162"/>
      <c r="HS63" s="162"/>
      <c r="HT63" s="162"/>
      <c r="HU63" s="162"/>
      <c r="HV63" s="162"/>
      <c r="HW63" s="162"/>
      <c r="HX63" s="162"/>
      <c r="HY63" s="162"/>
      <c r="HZ63" s="162"/>
      <c r="IA63" s="162"/>
      <c r="IB63" s="162"/>
      <c r="IC63" s="162"/>
      <c r="ID63" s="162"/>
      <c r="IE63" s="162"/>
      <c r="IF63" s="162"/>
      <c r="IG63" s="162"/>
      <c r="IH63" s="162"/>
      <c r="II63" s="162"/>
      <c r="IJ63" s="162"/>
      <c r="IK63" s="162"/>
      <c r="IL63" s="162"/>
      <c r="IM63" s="162"/>
    </row>
    <row r="64" spans="1:247" s="168" customFormat="1" ht="12.75" customHeight="1" x14ac:dyDescent="0.25">
      <c r="A64" s="163"/>
      <c r="B64" s="169" t="s">
        <v>114</v>
      </c>
      <c r="C64" s="165"/>
      <c r="D64" s="165"/>
      <c r="E64" s="165"/>
      <c r="F64" s="166" t="s">
        <v>92</v>
      </c>
      <c r="G64" s="166" t="s">
        <v>92</v>
      </c>
      <c r="H64" s="157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2"/>
      <c r="CH64" s="162"/>
      <c r="CI64" s="162"/>
      <c r="CJ64" s="162"/>
      <c r="CK64" s="162"/>
      <c r="CL64" s="162"/>
      <c r="CM64" s="162"/>
      <c r="CN64" s="162"/>
      <c r="CO64" s="162"/>
      <c r="CP64" s="162"/>
      <c r="CQ64" s="162"/>
      <c r="CR64" s="162"/>
      <c r="CS64" s="162"/>
      <c r="CT64" s="162"/>
      <c r="CU64" s="162"/>
      <c r="CV64" s="162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2"/>
      <c r="DH64" s="162"/>
      <c r="DI64" s="162"/>
      <c r="DJ64" s="162"/>
      <c r="DK64" s="162"/>
      <c r="DL64" s="162"/>
      <c r="DM64" s="162"/>
      <c r="DN64" s="162"/>
      <c r="DO64" s="162"/>
      <c r="DP64" s="162"/>
      <c r="DQ64" s="162"/>
      <c r="DR64" s="162"/>
      <c r="DS64" s="162"/>
      <c r="DT64" s="162"/>
      <c r="DU64" s="162"/>
      <c r="DV64" s="162"/>
      <c r="DW64" s="162"/>
      <c r="DX64" s="162"/>
      <c r="DY64" s="162"/>
      <c r="DZ64" s="162"/>
      <c r="EA64" s="162"/>
      <c r="EB64" s="162"/>
      <c r="EC64" s="162"/>
      <c r="ED64" s="162"/>
      <c r="EE64" s="162"/>
      <c r="EF64" s="162"/>
      <c r="EG64" s="162"/>
      <c r="EH64" s="162"/>
      <c r="EI64" s="162"/>
      <c r="EJ64" s="162"/>
      <c r="EK64" s="162"/>
      <c r="EL64" s="162"/>
      <c r="EM64" s="162"/>
      <c r="EN64" s="162"/>
      <c r="EO64" s="162"/>
      <c r="EP64" s="162"/>
      <c r="EQ64" s="162"/>
      <c r="ER64" s="162"/>
      <c r="ES64" s="162"/>
      <c r="ET64" s="162"/>
      <c r="EU64" s="162"/>
      <c r="EV64" s="162"/>
      <c r="EW64" s="162"/>
      <c r="EX64" s="162"/>
      <c r="EY64" s="162"/>
      <c r="EZ64" s="162"/>
      <c r="FA64" s="162"/>
      <c r="FB64" s="162"/>
      <c r="FC64" s="162"/>
      <c r="FD64" s="162"/>
      <c r="FE64" s="162"/>
      <c r="FF64" s="162"/>
      <c r="FG64" s="162"/>
      <c r="FH64" s="162"/>
      <c r="FI64" s="162"/>
      <c r="FJ64" s="162"/>
      <c r="FK64" s="162"/>
      <c r="FL64" s="162"/>
      <c r="FM64" s="162"/>
      <c r="FN64" s="162"/>
      <c r="FO64" s="162"/>
      <c r="FP64" s="162"/>
      <c r="FQ64" s="162"/>
      <c r="FR64" s="162"/>
      <c r="FS64" s="162"/>
      <c r="FT64" s="162"/>
      <c r="FU64" s="162"/>
      <c r="FV64" s="162"/>
      <c r="FW64" s="162"/>
      <c r="FX64" s="162"/>
      <c r="FY64" s="162"/>
      <c r="FZ64" s="162"/>
      <c r="GA64" s="162"/>
      <c r="GB64" s="162"/>
      <c r="GC64" s="162"/>
      <c r="GD64" s="162"/>
      <c r="GE64" s="162"/>
      <c r="GF64" s="162"/>
      <c r="GG64" s="162"/>
      <c r="GH64" s="162"/>
      <c r="GI64" s="162"/>
      <c r="GJ64" s="162"/>
      <c r="GK64" s="162"/>
      <c r="GL64" s="162"/>
      <c r="GM64" s="162"/>
      <c r="GN64" s="162"/>
      <c r="GO64" s="162"/>
      <c r="GP64" s="162"/>
      <c r="GQ64" s="162"/>
      <c r="GR64" s="162"/>
      <c r="GS64" s="162"/>
      <c r="GT64" s="162"/>
      <c r="GU64" s="162"/>
      <c r="GV64" s="162"/>
      <c r="GW64" s="162"/>
      <c r="GX64" s="162"/>
      <c r="GY64" s="162"/>
      <c r="GZ64" s="162"/>
      <c r="HA64" s="162"/>
      <c r="HB64" s="162"/>
      <c r="HC64" s="162"/>
      <c r="HD64" s="162"/>
      <c r="HE64" s="162"/>
      <c r="HF64" s="162"/>
      <c r="HG64" s="162"/>
      <c r="HH64" s="162"/>
      <c r="HI64" s="162"/>
      <c r="HJ64" s="162"/>
      <c r="HK64" s="162"/>
      <c r="HL64" s="162"/>
      <c r="HM64" s="162"/>
      <c r="HN64" s="162"/>
      <c r="HO64" s="162"/>
      <c r="HP64" s="162"/>
      <c r="HQ64" s="162"/>
      <c r="HR64" s="162"/>
      <c r="HS64" s="162"/>
      <c r="HT64" s="162"/>
      <c r="HU64" s="162"/>
      <c r="HV64" s="162"/>
      <c r="HW64" s="162"/>
      <c r="HX64" s="162"/>
      <c r="HY64" s="162"/>
      <c r="HZ64" s="162"/>
      <c r="IA64" s="162"/>
      <c r="IB64" s="162"/>
      <c r="IC64" s="162"/>
      <c r="ID64" s="162"/>
      <c r="IE64" s="162"/>
      <c r="IF64" s="162"/>
      <c r="IG64" s="162"/>
      <c r="IH64" s="162"/>
      <c r="II64" s="162"/>
      <c r="IJ64" s="162"/>
      <c r="IK64" s="162"/>
      <c r="IL64" s="162"/>
      <c r="IM64" s="162"/>
    </row>
    <row r="65" spans="1:247" s="168" customFormat="1" ht="12.75" customHeight="1" x14ac:dyDescent="0.25">
      <c r="A65" s="163"/>
      <c r="B65" s="172" t="s">
        <v>133</v>
      </c>
      <c r="C65" s="170" t="s">
        <v>33</v>
      </c>
      <c r="D65" s="171">
        <v>10</v>
      </c>
      <c r="E65" s="170" t="s">
        <v>75</v>
      </c>
      <c r="F65" s="166">
        <v>2143.2199999999998</v>
      </c>
      <c r="G65" s="166">
        <f t="shared" si="2"/>
        <v>21432.199999999997</v>
      </c>
      <c r="H65" s="157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162"/>
      <c r="BV65" s="162"/>
      <c r="BW65" s="162"/>
      <c r="BX65" s="162"/>
      <c r="BY65" s="162"/>
      <c r="BZ65" s="162"/>
      <c r="CA65" s="162"/>
      <c r="CB65" s="162"/>
      <c r="CC65" s="162"/>
      <c r="CD65" s="162"/>
      <c r="CE65" s="162"/>
      <c r="CF65" s="162"/>
      <c r="CG65" s="162"/>
      <c r="CH65" s="162"/>
      <c r="CI65" s="162"/>
      <c r="CJ65" s="162"/>
      <c r="CK65" s="162"/>
      <c r="CL65" s="162"/>
      <c r="CM65" s="162"/>
      <c r="CN65" s="162"/>
      <c r="CO65" s="162"/>
      <c r="CP65" s="162"/>
      <c r="CQ65" s="162"/>
      <c r="CR65" s="162"/>
      <c r="CS65" s="162"/>
      <c r="CT65" s="162"/>
      <c r="CU65" s="162"/>
      <c r="CV65" s="162"/>
      <c r="CW65" s="162"/>
      <c r="CX65" s="162"/>
      <c r="CY65" s="162"/>
      <c r="CZ65" s="162"/>
      <c r="DA65" s="162"/>
      <c r="DB65" s="162"/>
      <c r="DC65" s="162"/>
      <c r="DD65" s="162"/>
      <c r="DE65" s="162"/>
      <c r="DF65" s="162"/>
      <c r="DG65" s="162"/>
      <c r="DH65" s="162"/>
      <c r="DI65" s="162"/>
      <c r="DJ65" s="162"/>
      <c r="DK65" s="162"/>
      <c r="DL65" s="162"/>
      <c r="DM65" s="162"/>
      <c r="DN65" s="162"/>
      <c r="DO65" s="162"/>
      <c r="DP65" s="162"/>
      <c r="DQ65" s="162"/>
      <c r="DR65" s="162"/>
      <c r="DS65" s="162"/>
      <c r="DT65" s="162"/>
      <c r="DU65" s="162"/>
      <c r="DV65" s="162"/>
      <c r="DW65" s="162"/>
      <c r="DX65" s="162"/>
      <c r="DY65" s="162"/>
      <c r="DZ65" s="162"/>
      <c r="EA65" s="162"/>
      <c r="EB65" s="162"/>
      <c r="EC65" s="162"/>
      <c r="ED65" s="162"/>
      <c r="EE65" s="162"/>
      <c r="EF65" s="162"/>
      <c r="EG65" s="162"/>
      <c r="EH65" s="162"/>
      <c r="EI65" s="162"/>
      <c r="EJ65" s="162"/>
      <c r="EK65" s="162"/>
      <c r="EL65" s="162"/>
      <c r="EM65" s="162"/>
      <c r="EN65" s="162"/>
      <c r="EO65" s="162"/>
      <c r="EP65" s="162"/>
      <c r="EQ65" s="162"/>
      <c r="ER65" s="162"/>
      <c r="ES65" s="162"/>
      <c r="ET65" s="162"/>
      <c r="EU65" s="162"/>
      <c r="EV65" s="162"/>
      <c r="EW65" s="162"/>
      <c r="EX65" s="162"/>
      <c r="EY65" s="162"/>
      <c r="EZ65" s="162"/>
      <c r="FA65" s="162"/>
      <c r="FB65" s="162"/>
      <c r="FC65" s="162"/>
      <c r="FD65" s="162"/>
      <c r="FE65" s="162"/>
      <c r="FF65" s="162"/>
      <c r="FG65" s="162"/>
      <c r="FH65" s="162"/>
      <c r="FI65" s="162"/>
      <c r="FJ65" s="162"/>
      <c r="FK65" s="162"/>
      <c r="FL65" s="162"/>
      <c r="FM65" s="162"/>
      <c r="FN65" s="162"/>
      <c r="FO65" s="162"/>
      <c r="FP65" s="162"/>
      <c r="FQ65" s="162"/>
      <c r="FR65" s="162"/>
      <c r="FS65" s="162"/>
      <c r="FT65" s="162"/>
      <c r="FU65" s="162"/>
      <c r="FV65" s="162"/>
      <c r="FW65" s="162"/>
      <c r="FX65" s="162"/>
      <c r="FY65" s="162"/>
      <c r="FZ65" s="162"/>
      <c r="GA65" s="162"/>
      <c r="GB65" s="162"/>
      <c r="GC65" s="162"/>
      <c r="GD65" s="162"/>
      <c r="GE65" s="162"/>
      <c r="GF65" s="162"/>
      <c r="GG65" s="162"/>
      <c r="GH65" s="162"/>
      <c r="GI65" s="162"/>
      <c r="GJ65" s="162"/>
      <c r="GK65" s="162"/>
      <c r="GL65" s="162"/>
      <c r="GM65" s="162"/>
      <c r="GN65" s="162"/>
      <c r="GO65" s="162"/>
      <c r="GP65" s="162"/>
      <c r="GQ65" s="162"/>
      <c r="GR65" s="162"/>
      <c r="GS65" s="162"/>
      <c r="GT65" s="162"/>
      <c r="GU65" s="162"/>
      <c r="GV65" s="162"/>
      <c r="GW65" s="162"/>
      <c r="GX65" s="162"/>
      <c r="GY65" s="162"/>
      <c r="GZ65" s="162"/>
      <c r="HA65" s="162"/>
      <c r="HB65" s="162"/>
      <c r="HC65" s="162"/>
      <c r="HD65" s="162"/>
      <c r="HE65" s="162"/>
      <c r="HF65" s="162"/>
      <c r="HG65" s="162"/>
      <c r="HH65" s="162"/>
      <c r="HI65" s="162"/>
      <c r="HJ65" s="162"/>
      <c r="HK65" s="162"/>
      <c r="HL65" s="162"/>
      <c r="HM65" s="162"/>
      <c r="HN65" s="162"/>
      <c r="HO65" s="162"/>
      <c r="HP65" s="162"/>
      <c r="HQ65" s="162"/>
      <c r="HR65" s="162"/>
      <c r="HS65" s="162"/>
      <c r="HT65" s="162"/>
      <c r="HU65" s="162"/>
      <c r="HV65" s="162"/>
      <c r="HW65" s="162"/>
      <c r="HX65" s="162"/>
      <c r="HY65" s="162"/>
      <c r="HZ65" s="162"/>
      <c r="IA65" s="162"/>
      <c r="IB65" s="162"/>
      <c r="IC65" s="162"/>
      <c r="ID65" s="162"/>
      <c r="IE65" s="162"/>
      <c r="IF65" s="162"/>
      <c r="IG65" s="162"/>
      <c r="IH65" s="162"/>
      <c r="II65" s="162"/>
      <c r="IJ65" s="162"/>
      <c r="IK65" s="162"/>
      <c r="IL65" s="162"/>
      <c r="IM65" s="162"/>
    </row>
    <row r="66" spans="1:247" s="168" customFormat="1" ht="12.75" customHeight="1" x14ac:dyDescent="0.25">
      <c r="A66" s="163"/>
      <c r="B66" s="172" t="s">
        <v>132</v>
      </c>
      <c r="C66" s="170" t="s">
        <v>118</v>
      </c>
      <c r="D66" s="171">
        <v>0.5</v>
      </c>
      <c r="E66" s="170" t="s">
        <v>98</v>
      </c>
      <c r="F66" s="166">
        <v>44030</v>
      </c>
      <c r="G66" s="166">
        <f t="shared" si="2"/>
        <v>22015</v>
      </c>
      <c r="H66" s="157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2"/>
      <c r="BR66" s="162"/>
      <c r="BS66" s="162"/>
      <c r="BT66" s="162"/>
      <c r="BU66" s="162"/>
      <c r="BV66" s="162"/>
      <c r="BW66" s="162"/>
      <c r="BX66" s="162"/>
      <c r="BY66" s="162"/>
      <c r="BZ66" s="162"/>
      <c r="CA66" s="162"/>
      <c r="CB66" s="162"/>
      <c r="CC66" s="162"/>
      <c r="CD66" s="162"/>
      <c r="CE66" s="162"/>
      <c r="CF66" s="162"/>
      <c r="CG66" s="162"/>
      <c r="CH66" s="162"/>
      <c r="CI66" s="162"/>
      <c r="CJ66" s="162"/>
      <c r="CK66" s="162"/>
      <c r="CL66" s="162"/>
      <c r="CM66" s="162"/>
      <c r="CN66" s="162"/>
      <c r="CO66" s="162"/>
      <c r="CP66" s="162"/>
      <c r="CQ66" s="162"/>
      <c r="CR66" s="162"/>
      <c r="CS66" s="162"/>
      <c r="CT66" s="162"/>
      <c r="CU66" s="162"/>
      <c r="CV66" s="162"/>
      <c r="CW66" s="162"/>
      <c r="CX66" s="162"/>
      <c r="CY66" s="162"/>
      <c r="CZ66" s="162"/>
      <c r="DA66" s="162"/>
      <c r="DB66" s="162"/>
      <c r="DC66" s="162"/>
      <c r="DD66" s="162"/>
      <c r="DE66" s="162"/>
      <c r="DF66" s="162"/>
      <c r="DG66" s="162"/>
      <c r="DH66" s="162"/>
      <c r="DI66" s="162"/>
      <c r="DJ66" s="162"/>
      <c r="DK66" s="162"/>
      <c r="DL66" s="162"/>
      <c r="DM66" s="162"/>
      <c r="DN66" s="162"/>
      <c r="DO66" s="162"/>
      <c r="DP66" s="162"/>
      <c r="DQ66" s="162"/>
      <c r="DR66" s="162"/>
      <c r="DS66" s="162"/>
      <c r="DT66" s="162"/>
      <c r="DU66" s="162"/>
      <c r="DV66" s="162"/>
      <c r="DW66" s="162"/>
      <c r="DX66" s="162"/>
      <c r="DY66" s="162"/>
      <c r="DZ66" s="162"/>
      <c r="EA66" s="162"/>
      <c r="EB66" s="162"/>
      <c r="EC66" s="162"/>
      <c r="ED66" s="162"/>
      <c r="EE66" s="162"/>
      <c r="EF66" s="162"/>
      <c r="EG66" s="162"/>
      <c r="EH66" s="162"/>
      <c r="EI66" s="162"/>
      <c r="EJ66" s="162"/>
      <c r="EK66" s="162"/>
      <c r="EL66" s="162"/>
      <c r="EM66" s="162"/>
      <c r="EN66" s="162"/>
      <c r="EO66" s="162"/>
      <c r="EP66" s="162"/>
      <c r="EQ66" s="162"/>
      <c r="ER66" s="162"/>
      <c r="ES66" s="162"/>
      <c r="ET66" s="162"/>
      <c r="EU66" s="162"/>
      <c r="EV66" s="162"/>
      <c r="EW66" s="162"/>
      <c r="EX66" s="162"/>
      <c r="EY66" s="162"/>
      <c r="EZ66" s="162"/>
      <c r="FA66" s="162"/>
      <c r="FB66" s="162"/>
      <c r="FC66" s="162"/>
      <c r="FD66" s="162"/>
      <c r="FE66" s="162"/>
      <c r="FF66" s="162"/>
      <c r="FG66" s="162"/>
      <c r="FH66" s="162"/>
      <c r="FI66" s="162"/>
      <c r="FJ66" s="162"/>
      <c r="FK66" s="162"/>
      <c r="FL66" s="162"/>
      <c r="FM66" s="162"/>
      <c r="FN66" s="162"/>
      <c r="FO66" s="162"/>
      <c r="FP66" s="162"/>
      <c r="FQ66" s="162"/>
      <c r="FR66" s="162"/>
      <c r="FS66" s="162"/>
      <c r="FT66" s="162"/>
      <c r="FU66" s="162"/>
      <c r="FV66" s="162"/>
      <c r="FW66" s="162"/>
      <c r="FX66" s="162"/>
      <c r="FY66" s="162"/>
      <c r="FZ66" s="162"/>
      <c r="GA66" s="162"/>
      <c r="GB66" s="162"/>
      <c r="GC66" s="162"/>
      <c r="GD66" s="162"/>
      <c r="GE66" s="162"/>
      <c r="GF66" s="162"/>
      <c r="GG66" s="162"/>
      <c r="GH66" s="162"/>
      <c r="GI66" s="162"/>
      <c r="GJ66" s="162"/>
      <c r="GK66" s="162"/>
      <c r="GL66" s="162"/>
      <c r="GM66" s="162"/>
      <c r="GN66" s="162"/>
      <c r="GO66" s="162"/>
      <c r="GP66" s="162"/>
      <c r="GQ66" s="162"/>
      <c r="GR66" s="162"/>
      <c r="GS66" s="162"/>
      <c r="GT66" s="162"/>
      <c r="GU66" s="162"/>
      <c r="GV66" s="162"/>
      <c r="GW66" s="162"/>
      <c r="GX66" s="162"/>
      <c r="GY66" s="162"/>
      <c r="GZ66" s="162"/>
      <c r="HA66" s="162"/>
      <c r="HB66" s="162"/>
      <c r="HC66" s="162"/>
      <c r="HD66" s="162"/>
      <c r="HE66" s="162"/>
      <c r="HF66" s="162"/>
      <c r="HG66" s="162"/>
      <c r="HH66" s="162"/>
      <c r="HI66" s="162"/>
      <c r="HJ66" s="162"/>
      <c r="HK66" s="162"/>
      <c r="HL66" s="162"/>
      <c r="HM66" s="162"/>
      <c r="HN66" s="162"/>
      <c r="HO66" s="162"/>
      <c r="HP66" s="162"/>
      <c r="HQ66" s="162"/>
      <c r="HR66" s="162"/>
      <c r="HS66" s="162"/>
      <c r="HT66" s="162"/>
      <c r="HU66" s="162"/>
      <c r="HV66" s="162"/>
      <c r="HW66" s="162"/>
      <c r="HX66" s="162"/>
      <c r="HY66" s="162"/>
      <c r="HZ66" s="162"/>
      <c r="IA66" s="162"/>
      <c r="IB66" s="162"/>
      <c r="IC66" s="162"/>
      <c r="ID66" s="162"/>
      <c r="IE66" s="162"/>
      <c r="IF66" s="162"/>
      <c r="IG66" s="162"/>
      <c r="IH66" s="162"/>
      <c r="II66" s="162"/>
      <c r="IJ66" s="162"/>
      <c r="IK66" s="162"/>
      <c r="IL66" s="162"/>
      <c r="IM66" s="162"/>
    </row>
    <row r="67" spans="1:247" s="168" customFormat="1" ht="12.75" customHeight="1" x14ac:dyDescent="0.25">
      <c r="A67" s="163"/>
      <c r="B67" s="172" t="s">
        <v>115</v>
      </c>
      <c r="C67" s="165" t="s">
        <v>118</v>
      </c>
      <c r="D67" s="165">
        <v>1</v>
      </c>
      <c r="E67" s="165" t="s">
        <v>116</v>
      </c>
      <c r="F67" s="166">
        <v>132571.94999999998</v>
      </c>
      <c r="G67" s="166">
        <f t="shared" si="2"/>
        <v>132571.94999999998</v>
      </c>
      <c r="H67" s="157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  <c r="BR67" s="162"/>
      <c r="BS67" s="162"/>
      <c r="BT67" s="162"/>
      <c r="BU67" s="162"/>
      <c r="BV67" s="162"/>
      <c r="BW67" s="162"/>
      <c r="BX67" s="162"/>
      <c r="BY67" s="162"/>
      <c r="BZ67" s="162"/>
      <c r="CA67" s="162"/>
      <c r="CB67" s="162"/>
      <c r="CC67" s="162"/>
      <c r="CD67" s="162"/>
      <c r="CE67" s="162"/>
      <c r="CF67" s="162"/>
      <c r="CG67" s="162"/>
      <c r="CH67" s="162"/>
      <c r="CI67" s="162"/>
      <c r="CJ67" s="162"/>
      <c r="CK67" s="162"/>
      <c r="CL67" s="162"/>
      <c r="CM67" s="162"/>
      <c r="CN67" s="162"/>
      <c r="CO67" s="162"/>
      <c r="CP67" s="162"/>
      <c r="CQ67" s="162"/>
      <c r="CR67" s="162"/>
      <c r="CS67" s="162"/>
      <c r="CT67" s="162"/>
      <c r="CU67" s="162"/>
      <c r="CV67" s="162"/>
      <c r="CW67" s="162"/>
      <c r="CX67" s="162"/>
      <c r="CY67" s="162"/>
      <c r="CZ67" s="162"/>
      <c r="DA67" s="162"/>
      <c r="DB67" s="162"/>
      <c r="DC67" s="162"/>
      <c r="DD67" s="162"/>
      <c r="DE67" s="162"/>
      <c r="DF67" s="162"/>
      <c r="DG67" s="162"/>
      <c r="DH67" s="162"/>
      <c r="DI67" s="162"/>
      <c r="DJ67" s="162"/>
      <c r="DK67" s="162"/>
      <c r="DL67" s="162"/>
      <c r="DM67" s="162"/>
      <c r="DN67" s="162"/>
      <c r="DO67" s="162"/>
      <c r="DP67" s="162"/>
      <c r="DQ67" s="162"/>
      <c r="DR67" s="162"/>
      <c r="DS67" s="162"/>
      <c r="DT67" s="162"/>
      <c r="DU67" s="162"/>
      <c r="DV67" s="162"/>
      <c r="DW67" s="162"/>
      <c r="DX67" s="162"/>
      <c r="DY67" s="162"/>
      <c r="DZ67" s="162"/>
      <c r="EA67" s="162"/>
      <c r="EB67" s="162"/>
      <c r="EC67" s="162"/>
      <c r="ED67" s="162"/>
      <c r="EE67" s="162"/>
      <c r="EF67" s="162"/>
      <c r="EG67" s="162"/>
      <c r="EH67" s="162"/>
      <c r="EI67" s="162"/>
      <c r="EJ67" s="162"/>
      <c r="EK67" s="162"/>
      <c r="EL67" s="162"/>
      <c r="EM67" s="162"/>
      <c r="EN67" s="162"/>
      <c r="EO67" s="162"/>
      <c r="EP67" s="162"/>
      <c r="EQ67" s="162"/>
      <c r="ER67" s="162"/>
      <c r="ES67" s="162"/>
      <c r="ET67" s="162"/>
      <c r="EU67" s="162"/>
      <c r="EV67" s="162"/>
      <c r="EW67" s="162"/>
      <c r="EX67" s="162"/>
      <c r="EY67" s="162"/>
      <c r="EZ67" s="162"/>
      <c r="FA67" s="162"/>
      <c r="FB67" s="162"/>
      <c r="FC67" s="162"/>
      <c r="FD67" s="162"/>
      <c r="FE67" s="162"/>
      <c r="FF67" s="162"/>
      <c r="FG67" s="162"/>
      <c r="FH67" s="162"/>
      <c r="FI67" s="162"/>
      <c r="FJ67" s="162"/>
      <c r="FK67" s="162"/>
      <c r="FL67" s="162"/>
      <c r="FM67" s="162"/>
      <c r="FN67" s="162"/>
      <c r="FO67" s="162"/>
      <c r="FP67" s="162"/>
      <c r="FQ67" s="162"/>
      <c r="FR67" s="162"/>
      <c r="FS67" s="162"/>
      <c r="FT67" s="162"/>
      <c r="FU67" s="162"/>
      <c r="FV67" s="162"/>
      <c r="FW67" s="162"/>
      <c r="FX67" s="162"/>
      <c r="FY67" s="162"/>
      <c r="FZ67" s="162"/>
      <c r="GA67" s="162"/>
      <c r="GB67" s="162"/>
      <c r="GC67" s="162"/>
      <c r="GD67" s="162"/>
      <c r="GE67" s="162"/>
      <c r="GF67" s="162"/>
      <c r="GG67" s="162"/>
      <c r="GH67" s="162"/>
      <c r="GI67" s="162"/>
      <c r="GJ67" s="162"/>
      <c r="GK67" s="162"/>
      <c r="GL67" s="162"/>
      <c r="GM67" s="162"/>
      <c r="GN67" s="162"/>
      <c r="GO67" s="162"/>
      <c r="GP67" s="162"/>
      <c r="GQ67" s="162"/>
      <c r="GR67" s="162"/>
      <c r="GS67" s="162"/>
      <c r="GT67" s="162"/>
      <c r="GU67" s="162"/>
      <c r="GV67" s="162"/>
      <c r="GW67" s="162"/>
      <c r="GX67" s="162"/>
      <c r="GY67" s="162"/>
      <c r="GZ67" s="162"/>
      <c r="HA67" s="162"/>
      <c r="HB67" s="162"/>
      <c r="HC67" s="162"/>
      <c r="HD67" s="162"/>
      <c r="HE67" s="162"/>
      <c r="HF67" s="162"/>
      <c r="HG67" s="162"/>
      <c r="HH67" s="162"/>
      <c r="HI67" s="162"/>
      <c r="HJ67" s="162"/>
      <c r="HK67" s="162"/>
      <c r="HL67" s="162"/>
      <c r="HM67" s="162"/>
      <c r="HN67" s="162"/>
      <c r="HO67" s="162"/>
      <c r="HP67" s="162"/>
      <c r="HQ67" s="162"/>
      <c r="HR67" s="162"/>
      <c r="HS67" s="162"/>
      <c r="HT67" s="162"/>
      <c r="HU67" s="162"/>
      <c r="HV67" s="162"/>
      <c r="HW67" s="162"/>
      <c r="HX67" s="162"/>
      <c r="HY67" s="162"/>
      <c r="HZ67" s="162"/>
      <c r="IA67" s="162"/>
      <c r="IB67" s="162"/>
      <c r="IC67" s="162"/>
      <c r="ID67" s="162"/>
      <c r="IE67" s="162"/>
      <c r="IF67" s="162"/>
      <c r="IG67" s="162"/>
      <c r="IH67" s="162"/>
      <c r="II67" s="162"/>
      <c r="IJ67" s="162"/>
      <c r="IK67" s="162"/>
      <c r="IL67" s="162"/>
      <c r="IM67" s="162"/>
    </row>
    <row r="68" spans="1:247" s="168" customFormat="1" ht="12.75" customHeight="1" x14ac:dyDescent="0.25">
      <c r="A68" s="163"/>
      <c r="B68" s="173" t="s">
        <v>117</v>
      </c>
      <c r="C68" s="174" t="s">
        <v>33</v>
      </c>
      <c r="D68" s="175">
        <v>0.6</v>
      </c>
      <c r="E68" s="174" t="s">
        <v>77</v>
      </c>
      <c r="F68" s="176">
        <v>396814</v>
      </c>
      <c r="G68" s="166">
        <f t="shared" si="2"/>
        <v>238088.4</v>
      </c>
      <c r="H68" s="157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62"/>
      <c r="BL68" s="162"/>
      <c r="BM68" s="162"/>
      <c r="BN68" s="162"/>
      <c r="BO68" s="162"/>
      <c r="BP68" s="162"/>
      <c r="BQ68" s="162"/>
      <c r="BR68" s="162"/>
      <c r="BS68" s="162"/>
      <c r="BT68" s="162"/>
      <c r="BU68" s="162"/>
      <c r="BV68" s="162"/>
      <c r="BW68" s="162"/>
      <c r="BX68" s="162"/>
      <c r="BY68" s="162"/>
      <c r="BZ68" s="162"/>
      <c r="CA68" s="162"/>
      <c r="CB68" s="162"/>
      <c r="CC68" s="162"/>
      <c r="CD68" s="162"/>
      <c r="CE68" s="162"/>
      <c r="CF68" s="162"/>
      <c r="CG68" s="162"/>
      <c r="CH68" s="162"/>
      <c r="CI68" s="162"/>
      <c r="CJ68" s="162"/>
      <c r="CK68" s="162"/>
      <c r="CL68" s="162"/>
      <c r="CM68" s="162"/>
      <c r="CN68" s="162"/>
      <c r="CO68" s="162"/>
      <c r="CP68" s="162"/>
      <c r="CQ68" s="162"/>
      <c r="CR68" s="162"/>
      <c r="CS68" s="162"/>
      <c r="CT68" s="162"/>
      <c r="CU68" s="162"/>
      <c r="CV68" s="162"/>
      <c r="CW68" s="162"/>
      <c r="CX68" s="162"/>
      <c r="CY68" s="162"/>
      <c r="CZ68" s="162"/>
      <c r="DA68" s="162"/>
      <c r="DB68" s="162"/>
      <c r="DC68" s="162"/>
      <c r="DD68" s="162"/>
      <c r="DE68" s="162"/>
      <c r="DF68" s="162"/>
      <c r="DG68" s="162"/>
      <c r="DH68" s="162"/>
      <c r="DI68" s="162"/>
      <c r="DJ68" s="162"/>
      <c r="DK68" s="162"/>
      <c r="DL68" s="162"/>
      <c r="DM68" s="162"/>
      <c r="DN68" s="162"/>
      <c r="DO68" s="162"/>
      <c r="DP68" s="162"/>
      <c r="DQ68" s="162"/>
      <c r="DR68" s="162"/>
      <c r="DS68" s="162"/>
      <c r="DT68" s="162"/>
      <c r="DU68" s="162"/>
      <c r="DV68" s="162"/>
      <c r="DW68" s="162"/>
      <c r="DX68" s="162"/>
      <c r="DY68" s="162"/>
      <c r="DZ68" s="162"/>
      <c r="EA68" s="162"/>
      <c r="EB68" s="162"/>
      <c r="EC68" s="162"/>
      <c r="ED68" s="162"/>
      <c r="EE68" s="162"/>
      <c r="EF68" s="162"/>
      <c r="EG68" s="162"/>
      <c r="EH68" s="162"/>
      <c r="EI68" s="162"/>
      <c r="EJ68" s="162"/>
      <c r="EK68" s="162"/>
      <c r="EL68" s="162"/>
      <c r="EM68" s="162"/>
      <c r="EN68" s="162"/>
      <c r="EO68" s="162"/>
      <c r="EP68" s="162"/>
      <c r="EQ68" s="162"/>
      <c r="ER68" s="162"/>
      <c r="ES68" s="162"/>
      <c r="ET68" s="162"/>
      <c r="EU68" s="162"/>
      <c r="EV68" s="162"/>
      <c r="EW68" s="162"/>
      <c r="EX68" s="162"/>
      <c r="EY68" s="162"/>
      <c r="EZ68" s="162"/>
      <c r="FA68" s="162"/>
      <c r="FB68" s="162"/>
      <c r="FC68" s="162"/>
      <c r="FD68" s="162"/>
      <c r="FE68" s="162"/>
      <c r="FF68" s="162"/>
      <c r="FG68" s="162"/>
      <c r="FH68" s="162"/>
      <c r="FI68" s="162"/>
      <c r="FJ68" s="162"/>
      <c r="FK68" s="162"/>
      <c r="FL68" s="162"/>
      <c r="FM68" s="162"/>
      <c r="FN68" s="162"/>
      <c r="FO68" s="162"/>
      <c r="FP68" s="162"/>
      <c r="FQ68" s="162"/>
      <c r="FR68" s="162"/>
      <c r="FS68" s="162"/>
      <c r="FT68" s="162"/>
      <c r="FU68" s="162"/>
      <c r="FV68" s="162"/>
      <c r="FW68" s="162"/>
      <c r="FX68" s="162"/>
      <c r="FY68" s="162"/>
      <c r="FZ68" s="162"/>
      <c r="GA68" s="162"/>
      <c r="GB68" s="162"/>
      <c r="GC68" s="162"/>
      <c r="GD68" s="162"/>
      <c r="GE68" s="162"/>
      <c r="GF68" s="162"/>
      <c r="GG68" s="162"/>
      <c r="GH68" s="162"/>
      <c r="GI68" s="162"/>
      <c r="GJ68" s="162"/>
      <c r="GK68" s="162"/>
      <c r="GL68" s="162"/>
      <c r="GM68" s="162"/>
      <c r="GN68" s="162"/>
      <c r="GO68" s="162"/>
      <c r="GP68" s="162"/>
      <c r="GQ68" s="162"/>
      <c r="GR68" s="162"/>
      <c r="GS68" s="162"/>
      <c r="GT68" s="162"/>
      <c r="GU68" s="162"/>
      <c r="GV68" s="162"/>
      <c r="GW68" s="162"/>
      <c r="GX68" s="162"/>
      <c r="GY68" s="162"/>
      <c r="GZ68" s="162"/>
      <c r="HA68" s="162"/>
      <c r="HB68" s="162"/>
      <c r="HC68" s="162"/>
      <c r="HD68" s="162"/>
      <c r="HE68" s="162"/>
      <c r="HF68" s="162"/>
      <c r="HG68" s="162"/>
      <c r="HH68" s="162"/>
      <c r="HI68" s="162"/>
      <c r="HJ68" s="162"/>
      <c r="HK68" s="162"/>
      <c r="HL68" s="162"/>
      <c r="HM68" s="162"/>
      <c r="HN68" s="162"/>
      <c r="HO68" s="162"/>
      <c r="HP68" s="162"/>
      <c r="HQ68" s="162"/>
      <c r="HR68" s="162"/>
      <c r="HS68" s="162"/>
      <c r="HT68" s="162"/>
      <c r="HU68" s="162"/>
      <c r="HV68" s="162"/>
      <c r="HW68" s="162"/>
      <c r="HX68" s="162"/>
      <c r="HY68" s="162"/>
      <c r="HZ68" s="162"/>
      <c r="IA68" s="162"/>
      <c r="IB68" s="162"/>
      <c r="IC68" s="162"/>
      <c r="ID68" s="162"/>
      <c r="IE68" s="162"/>
      <c r="IF68" s="162"/>
      <c r="IG68" s="162"/>
      <c r="IH68" s="162"/>
      <c r="II68" s="162"/>
      <c r="IJ68" s="162"/>
      <c r="IK68" s="162"/>
      <c r="IL68" s="162"/>
      <c r="IM68" s="162"/>
    </row>
    <row r="69" spans="1:247" ht="13.5" customHeight="1" x14ac:dyDescent="0.25">
      <c r="A69" s="5"/>
      <c r="B69" s="53" t="s">
        <v>35</v>
      </c>
      <c r="C69" s="54"/>
      <c r="D69" s="54"/>
      <c r="E69" s="54"/>
      <c r="F69" s="55"/>
      <c r="G69" s="117">
        <f>SUM(G54:G68)</f>
        <v>7478552.5500000007</v>
      </c>
      <c r="H69" s="158"/>
    </row>
    <row r="70" spans="1:247" ht="12" customHeight="1" x14ac:dyDescent="0.25">
      <c r="A70" s="2"/>
      <c r="B70" s="45"/>
      <c r="C70" s="46"/>
      <c r="D70" s="46"/>
      <c r="E70" s="56"/>
      <c r="F70" s="47"/>
      <c r="G70" s="47"/>
      <c r="H70" s="153"/>
    </row>
    <row r="71" spans="1:247" ht="12" customHeight="1" x14ac:dyDescent="0.25">
      <c r="A71" s="5"/>
      <c r="B71" s="34" t="s">
        <v>36</v>
      </c>
      <c r="C71" s="35"/>
      <c r="D71" s="36"/>
      <c r="E71" s="36"/>
      <c r="F71" s="37"/>
      <c r="G71" s="37"/>
      <c r="H71" s="149"/>
    </row>
    <row r="72" spans="1:247" ht="24" customHeight="1" x14ac:dyDescent="0.25">
      <c r="A72" s="5"/>
      <c r="B72" s="119" t="s">
        <v>37</v>
      </c>
      <c r="C72" s="120" t="s">
        <v>31</v>
      </c>
      <c r="D72" s="120" t="s">
        <v>32</v>
      </c>
      <c r="E72" s="119" t="s">
        <v>17</v>
      </c>
      <c r="F72" s="120" t="s">
        <v>18</v>
      </c>
      <c r="G72" s="119" t="s">
        <v>19</v>
      </c>
      <c r="H72" s="154"/>
    </row>
    <row r="73" spans="1:247" ht="16.5" customHeight="1" x14ac:dyDescent="0.25">
      <c r="A73" s="67"/>
      <c r="B73" s="123" t="s">
        <v>121</v>
      </c>
      <c r="C73" s="124" t="s">
        <v>15</v>
      </c>
      <c r="D73" s="126">
        <v>1</v>
      </c>
      <c r="E73" s="125" t="s">
        <v>71</v>
      </c>
      <c r="F73" s="126">
        <v>4328</v>
      </c>
      <c r="G73" s="126">
        <f>D73*F73</f>
        <v>4328</v>
      </c>
      <c r="H73" s="157"/>
    </row>
    <row r="74" spans="1:247" ht="16.5" customHeight="1" x14ac:dyDescent="0.25">
      <c r="A74" s="67"/>
      <c r="B74" s="123" t="s">
        <v>122</v>
      </c>
      <c r="C74" s="124" t="s">
        <v>15</v>
      </c>
      <c r="D74" s="126">
        <v>6</v>
      </c>
      <c r="E74" s="125" t="s">
        <v>89</v>
      </c>
      <c r="F74" s="126">
        <v>5573</v>
      </c>
      <c r="G74" s="126">
        <f t="shared" ref="G74:G78" si="3">D74*F74</f>
        <v>33438</v>
      </c>
      <c r="H74" s="157"/>
    </row>
    <row r="75" spans="1:247" ht="24" customHeight="1" x14ac:dyDescent="0.25">
      <c r="A75" s="67"/>
      <c r="B75" s="123" t="s">
        <v>123</v>
      </c>
      <c r="C75" s="124" t="s">
        <v>15</v>
      </c>
      <c r="D75" s="126">
        <v>1000</v>
      </c>
      <c r="E75" s="125" t="s">
        <v>75</v>
      </c>
      <c r="F75" s="126">
        <v>182</v>
      </c>
      <c r="G75" s="126">
        <f t="shared" si="3"/>
        <v>182000</v>
      </c>
      <c r="H75" s="157"/>
    </row>
    <row r="76" spans="1:247" ht="14.25" customHeight="1" x14ac:dyDescent="0.25">
      <c r="A76" s="67"/>
      <c r="B76" s="123" t="s">
        <v>124</v>
      </c>
      <c r="C76" s="124" t="s">
        <v>33</v>
      </c>
      <c r="D76" s="126">
        <v>150</v>
      </c>
      <c r="E76" s="125" t="s">
        <v>71</v>
      </c>
      <c r="F76" s="126">
        <v>262</v>
      </c>
      <c r="G76" s="126">
        <f t="shared" si="3"/>
        <v>39300</v>
      </c>
      <c r="H76" s="157"/>
    </row>
    <row r="77" spans="1:247" ht="27" customHeight="1" x14ac:dyDescent="0.25">
      <c r="A77" s="67"/>
      <c r="B77" s="123" t="s">
        <v>125</v>
      </c>
      <c r="C77" s="124" t="s">
        <v>33</v>
      </c>
      <c r="D77" s="126">
        <v>250</v>
      </c>
      <c r="E77" s="125" t="s">
        <v>73</v>
      </c>
      <c r="F77" s="126">
        <v>2616</v>
      </c>
      <c r="G77" s="126">
        <f t="shared" si="3"/>
        <v>654000</v>
      </c>
      <c r="H77" s="157"/>
    </row>
    <row r="78" spans="1:247" ht="12.75" customHeight="1" x14ac:dyDescent="0.25">
      <c r="A78" s="67"/>
      <c r="B78" s="123" t="s">
        <v>126</v>
      </c>
      <c r="C78" s="124" t="s">
        <v>127</v>
      </c>
      <c r="D78" s="126">
        <v>5000</v>
      </c>
      <c r="E78" s="125" t="s">
        <v>102</v>
      </c>
      <c r="F78" s="126">
        <v>127</v>
      </c>
      <c r="G78" s="126">
        <f t="shared" si="3"/>
        <v>635000</v>
      </c>
      <c r="H78" s="157"/>
    </row>
    <row r="79" spans="1:247" ht="12.75" customHeight="1" x14ac:dyDescent="0.25">
      <c r="A79" s="67"/>
      <c r="B79" s="123" t="s">
        <v>135</v>
      </c>
      <c r="C79" s="124" t="s">
        <v>15</v>
      </c>
      <c r="D79" s="126">
        <v>3</v>
      </c>
      <c r="E79" s="125" t="s">
        <v>134</v>
      </c>
      <c r="F79" s="126">
        <v>265250</v>
      </c>
      <c r="G79" s="126">
        <f>D79+F79</f>
        <v>265253</v>
      </c>
      <c r="H79" s="157"/>
    </row>
    <row r="80" spans="1:247" ht="13.5" customHeight="1" x14ac:dyDescent="0.25">
      <c r="A80" s="5"/>
      <c r="B80" s="121" t="s">
        <v>38</v>
      </c>
      <c r="C80" s="122"/>
      <c r="D80" s="122"/>
      <c r="E80" s="122"/>
      <c r="F80" s="122"/>
      <c r="G80" s="127">
        <f>G73+G74+G75+G76+G77+G78+G79</f>
        <v>1813319</v>
      </c>
      <c r="H80" s="158"/>
    </row>
    <row r="81" spans="1:8" ht="12" customHeight="1" x14ac:dyDescent="0.25">
      <c r="A81" s="2"/>
      <c r="B81" s="70"/>
      <c r="C81" s="70"/>
      <c r="D81" s="70"/>
      <c r="E81" s="70"/>
      <c r="F81" s="71"/>
      <c r="G81" s="71"/>
      <c r="H81" s="153"/>
    </row>
    <row r="82" spans="1:8" ht="12" customHeight="1" x14ac:dyDescent="0.25">
      <c r="A82" s="67"/>
      <c r="B82" s="72" t="s">
        <v>39</v>
      </c>
      <c r="C82" s="73"/>
      <c r="D82" s="73"/>
      <c r="E82" s="73"/>
      <c r="F82" s="73"/>
      <c r="G82" s="74">
        <f>G34+G39+G50+G69+G80</f>
        <v>13086201.550000001</v>
      </c>
      <c r="H82" s="159"/>
    </row>
    <row r="83" spans="1:8" ht="12" customHeight="1" x14ac:dyDescent="0.25">
      <c r="A83" s="67"/>
      <c r="B83" s="75" t="s">
        <v>40</v>
      </c>
      <c r="C83" s="58"/>
      <c r="D83" s="58"/>
      <c r="E83" s="58"/>
      <c r="F83" s="58"/>
      <c r="G83" s="76">
        <f>G82*0.05</f>
        <v>654310.07750000013</v>
      </c>
      <c r="H83" s="159"/>
    </row>
    <row r="84" spans="1:8" ht="12" customHeight="1" x14ac:dyDescent="0.25">
      <c r="A84" s="67"/>
      <c r="B84" s="77" t="s">
        <v>41</v>
      </c>
      <c r="C84" s="57"/>
      <c r="D84" s="57"/>
      <c r="E84" s="57"/>
      <c r="F84" s="57"/>
      <c r="G84" s="78">
        <f>G83+G82</f>
        <v>13740511.627500001</v>
      </c>
      <c r="H84" s="159"/>
    </row>
    <row r="85" spans="1:8" ht="12" customHeight="1" x14ac:dyDescent="0.25">
      <c r="A85" s="67"/>
      <c r="B85" s="75" t="s">
        <v>42</v>
      </c>
      <c r="C85" s="58"/>
      <c r="D85" s="58"/>
      <c r="E85" s="58"/>
      <c r="F85" s="58"/>
      <c r="G85" s="76">
        <f>G12</f>
        <v>19620000</v>
      </c>
      <c r="H85" s="159"/>
    </row>
    <row r="86" spans="1:8" ht="12" customHeight="1" x14ac:dyDescent="0.25">
      <c r="A86" s="67"/>
      <c r="B86" s="79" t="s">
        <v>43</v>
      </c>
      <c r="C86" s="80"/>
      <c r="D86" s="80"/>
      <c r="E86" s="80"/>
      <c r="F86" s="80"/>
      <c r="G86" s="81">
        <f>G85-G84</f>
        <v>5879488.3724999987</v>
      </c>
      <c r="H86" s="159"/>
    </row>
    <row r="87" spans="1:8" ht="12" customHeight="1" x14ac:dyDescent="0.25">
      <c r="A87" s="67"/>
      <c r="B87" s="68" t="s">
        <v>44</v>
      </c>
      <c r="C87" s="69"/>
      <c r="D87" s="69"/>
      <c r="E87" s="69"/>
      <c r="F87" s="69"/>
      <c r="G87" s="64"/>
      <c r="H87" s="159"/>
    </row>
    <row r="88" spans="1:8" ht="12.75" customHeight="1" thickBot="1" x14ac:dyDescent="0.3">
      <c r="A88" s="67"/>
      <c r="B88" s="82"/>
      <c r="C88" s="69"/>
      <c r="D88" s="69"/>
      <c r="E88" s="69"/>
      <c r="F88" s="69"/>
      <c r="G88" s="64"/>
      <c r="H88" s="159"/>
    </row>
    <row r="89" spans="1:8" ht="12" customHeight="1" x14ac:dyDescent="0.25">
      <c r="A89" s="67"/>
      <c r="B89" s="91" t="s">
        <v>45</v>
      </c>
      <c r="C89" s="92"/>
      <c r="D89" s="92"/>
      <c r="E89" s="92"/>
      <c r="F89" s="93"/>
      <c r="G89" s="64"/>
      <c r="H89" s="159"/>
    </row>
    <row r="90" spans="1:8" ht="12" customHeight="1" x14ac:dyDescent="0.25">
      <c r="A90" s="67"/>
      <c r="B90" s="94" t="s">
        <v>46</v>
      </c>
      <c r="C90" s="66"/>
      <c r="D90" s="66"/>
      <c r="E90" s="66"/>
      <c r="F90" s="95"/>
      <c r="G90" s="64"/>
      <c r="H90" s="159"/>
    </row>
    <row r="91" spans="1:8" ht="12" customHeight="1" x14ac:dyDescent="0.25">
      <c r="A91" s="67"/>
      <c r="B91" s="94" t="s">
        <v>47</v>
      </c>
      <c r="C91" s="66"/>
      <c r="D91" s="66"/>
      <c r="E91" s="66"/>
      <c r="F91" s="95"/>
      <c r="G91" s="64"/>
      <c r="H91" s="159"/>
    </row>
    <row r="92" spans="1:8" ht="12" customHeight="1" x14ac:dyDescent="0.25">
      <c r="A92" s="67"/>
      <c r="B92" s="94" t="s">
        <v>48</v>
      </c>
      <c r="C92" s="66"/>
      <c r="D92" s="66"/>
      <c r="E92" s="66"/>
      <c r="F92" s="95"/>
      <c r="G92" s="64"/>
      <c r="H92" s="159"/>
    </row>
    <row r="93" spans="1:8" ht="12" customHeight="1" x14ac:dyDescent="0.25">
      <c r="A93" s="67"/>
      <c r="B93" s="94" t="s">
        <v>49</v>
      </c>
      <c r="C93" s="66"/>
      <c r="D93" s="66"/>
      <c r="E93" s="66"/>
      <c r="F93" s="95"/>
      <c r="G93" s="64"/>
      <c r="H93" s="159"/>
    </row>
    <row r="94" spans="1:8" ht="12" customHeight="1" x14ac:dyDescent="0.25">
      <c r="A94" s="67"/>
      <c r="B94" s="94" t="s">
        <v>50</v>
      </c>
      <c r="C94" s="66"/>
      <c r="D94" s="66"/>
      <c r="E94" s="66"/>
      <c r="F94" s="95"/>
      <c r="G94" s="64"/>
      <c r="H94" s="159"/>
    </row>
    <row r="95" spans="1:8" ht="12.75" customHeight="1" thickBot="1" x14ac:dyDescent="0.3">
      <c r="A95" s="67"/>
      <c r="B95" s="96" t="s">
        <v>51</v>
      </c>
      <c r="C95" s="97"/>
      <c r="D95" s="97"/>
      <c r="E95" s="97"/>
      <c r="F95" s="98"/>
      <c r="G95" s="64"/>
      <c r="H95" s="159"/>
    </row>
    <row r="96" spans="1:8" ht="12.75" customHeight="1" thickBot="1" x14ac:dyDescent="0.3">
      <c r="A96" s="67"/>
      <c r="B96" s="89"/>
      <c r="C96" s="66"/>
      <c r="D96" s="66"/>
      <c r="E96" s="66"/>
      <c r="F96" s="66"/>
      <c r="G96" s="64"/>
      <c r="H96" s="159"/>
    </row>
    <row r="97" spans="1:8" ht="15" customHeight="1" thickBot="1" x14ac:dyDescent="0.3">
      <c r="A97" s="67"/>
      <c r="B97" s="191" t="s">
        <v>52</v>
      </c>
      <c r="C97" s="192"/>
      <c r="D97" s="193"/>
      <c r="E97" s="59"/>
      <c r="F97" s="59"/>
      <c r="G97" s="64"/>
      <c r="H97" s="159"/>
    </row>
    <row r="98" spans="1:8" ht="12" customHeight="1" thickBot="1" x14ac:dyDescent="0.3">
      <c r="A98" s="67"/>
      <c r="B98" s="131" t="s">
        <v>37</v>
      </c>
      <c r="C98" s="132" t="s">
        <v>53</v>
      </c>
      <c r="D98" s="133" t="s">
        <v>54</v>
      </c>
      <c r="E98" s="59"/>
      <c r="F98" s="59"/>
      <c r="G98" s="64"/>
      <c r="H98" s="159"/>
    </row>
    <row r="99" spans="1:8" ht="12" customHeight="1" x14ac:dyDescent="0.25">
      <c r="A99" s="67"/>
      <c r="B99" s="128" t="s">
        <v>55</v>
      </c>
      <c r="C99" s="129">
        <f>G34</f>
        <v>2521400</v>
      </c>
      <c r="D99" s="130">
        <f>(C99/C105)</f>
        <v>0.18350117290783535</v>
      </c>
      <c r="E99" s="59"/>
      <c r="F99" s="59"/>
      <c r="G99" s="64"/>
      <c r="H99" s="159"/>
    </row>
    <row r="100" spans="1:8" ht="12" customHeight="1" x14ac:dyDescent="0.25">
      <c r="A100" s="67"/>
      <c r="B100" s="84" t="s">
        <v>56</v>
      </c>
      <c r="C100" s="61">
        <v>0</v>
      </c>
      <c r="D100" s="85">
        <v>0</v>
      </c>
      <c r="E100" s="59"/>
      <c r="F100" s="59"/>
      <c r="G100" s="64"/>
      <c r="H100" s="159"/>
    </row>
    <row r="101" spans="1:8" ht="12" customHeight="1" x14ac:dyDescent="0.25">
      <c r="A101" s="67"/>
      <c r="B101" s="84" t="s">
        <v>57</v>
      </c>
      <c r="C101" s="60">
        <f>G50</f>
        <v>1272930</v>
      </c>
      <c r="D101" s="85">
        <f>(C101/C105)</f>
        <v>9.2640655203288194E-2</v>
      </c>
      <c r="E101" s="59"/>
      <c r="F101" s="59"/>
      <c r="G101" s="64"/>
      <c r="H101" s="159"/>
    </row>
    <row r="102" spans="1:8" ht="12" customHeight="1" x14ac:dyDescent="0.25">
      <c r="A102" s="67"/>
      <c r="B102" s="84" t="s">
        <v>30</v>
      </c>
      <c r="C102" s="60">
        <f>G69</f>
        <v>7478552.5500000007</v>
      </c>
      <c r="D102" s="85">
        <f>(C102/C105)</f>
        <v>0.54427031196076914</v>
      </c>
      <c r="E102" s="59"/>
      <c r="F102" s="59"/>
      <c r="G102" s="64"/>
      <c r="H102" s="159"/>
    </row>
    <row r="103" spans="1:8" ht="12" customHeight="1" x14ac:dyDescent="0.25">
      <c r="A103" s="67"/>
      <c r="B103" s="84" t="s">
        <v>58</v>
      </c>
      <c r="C103" s="62">
        <f>G80</f>
        <v>1813319</v>
      </c>
      <c r="D103" s="85">
        <f>(C103/C105)</f>
        <v>0.13196881230905969</v>
      </c>
      <c r="E103" s="63"/>
      <c r="F103" s="63"/>
      <c r="G103" s="64"/>
      <c r="H103" s="159"/>
    </row>
    <row r="104" spans="1:8" ht="12" customHeight="1" x14ac:dyDescent="0.25">
      <c r="A104" s="67"/>
      <c r="B104" s="84" t="s">
        <v>59</v>
      </c>
      <c r="C104" s="62">
        <f>G83</f>
        <v>654310.07750000013</v>
      </c>
      <c r="D104" s="85">
        <f>(C104/C105)</f>
        <v>4.7619047619047623E-2</v>
      </c>
      <c r="E104" s="63"/>
      <c r="F104" s="63"/>
      <c r="G104" s="64"/>
      <c r="H104" s="159"/>
    </row>
    <row r="105" spans="1:8" ht="12.75" customHeight="1" thickBot="1" x14ac:dyDescent="0.3">
      <c r="A105" s="67"/>
      <c r="B105" s="86" t="s">
        <v>60</v>
      </c>
      <c r="C105" s="87">
        <f>SUM(C99:C104)</f>
        <v>13740511.627500001</v>
      </c>
      <c r="D105" s="88">
        <f>SUM(D99:D104)</f>
        <v>1</v>
      </c>
      <c r="E105" s="63"/>
      <c r="F105" s="63"/>
      <c r="G105" s="64"/>
      <c r="H105" s="159"/>
    </row>
    <row r="106" spans="1:8" ht="12" customHeight="1" x14ac:dyDescent="0.25">
      <c r="A106" s="67"/>
      <c r="B106" s="82"/>
      <c r="C106" s="69"/>
      <c r="D106" s="69"/>
      <c r="E106" s="69"/>
      <c r="F106" s="69"/>
      <c r="G106" s="64"/>
      <c r="H106" s="159"/>
    </row>
    <row r="107" spans="1:8" ht="12.75" customHeight="1" thickBot="1" x14ac:dyDescent="0.3">
      <c r="A107" s="67"/>
      <c r="B107" s="83"/>
      <c r="C107" s="69"/>
      <c r="D107" s="69"/>
      <c r="E107" s="69"/>
      <c r="F107" s="69"/>
      <c r="G107" s="64"/>
      <c r="H107" s="159"/>
    </row>
    <row r="108" spans="1:8" ht="12" customHeight="1" thickBot="1" x14ac:dyDescent="0.3">
      <c r="A108" s="67"/>
      <c r="B108" s="178" t="s">
        <v>128</v>
      </c>
      <c r="C108" s="179"/>
      <c r="D108" s="179"/>
      <c r="E108" s="180"/>
      <c r="F108" s="63"/>
      <c r="G108" s="64"/>
      <c r="H108" s="159"/>
    </row>
    <row r="109" spans="1:8" ht="12" customHeight="1" x14ac:dyDescent="0.25">
      <c r="A109" s="67"/>
      <c r="B109" s="100" t="s">
        <v>129</v>
      </c>
      <c r="C109" s="134">
        <v>7000</v>
      </c>
      <c r="D109" s="134">
        <f>G9</f>
        <v>9000</v>
      </c>
      <c r="E109" s="135">
        <v>11000</v>
      </c>
      <c r="F109" s="99"/>
      <c r="G109" s="65"/>
      <c r="H109" s="160"/>
    </row>
    <row r="110" spans="1:8" ht="12.75" customHeight="1" thickBot="1" x14ac:dyDescent="0.3">
      <c r="A110" s="67"/>
      <c r="B110" s="86" t="s">
        <v>130</v>
      </c>
      <c r="C110" s="87">
        <v>2180</v>
      </c>
      <c r="D110" s="87">
        <f>(G84/D109)</f>
        <v>1526.7235141666667</v>
      </c>
      <c r="E110" s="101">
        <f>(G84/E109)</f>
        <v>1249.1374206818184</v>
      </c>
      <c r="F110" s="99"/>
      <c r="G110" s="65"/>
      <c r="H110" s="160"/>
    </row>
    <row r="111" spans="1:8" ht="15.6" customHeight="1" x14ac:dyDescent="0.25">
      <c r="A111" s="67"/>
      <c r="B111" s="90" t="s">
        <v>61</v>
      </c>
      <c r="C111" s="66"/>
      <c r="D111" s="66"/>
      <c r="E111" s="66"/>
      <c r="F111" s="66"/>
      <c r="G111" s="66"/>
      <c r="H111" s="161"/>
    </row>
  </sheetData>
  <mergeCells count="9">
    <mergeCell ref="B108:E108"/>
    <mergeCell ref="E13:F13"/>
    <mergeCell ref="E11:F11"/>
    <mergeCell ref="E10:F10"/>
    <mergeCell ref="E9:F9"/>
    <mergeCell ref="E14:F14"/>
    <mergeCell ref="E15:F15"/>
    <mergeCell ref="B17:G17"/>
    <mergeCell ref="B97:D9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2023-03-28T15:15:48Z</dcterms:modified>
</cp:coreProperties>
</file>