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SANDIA" sheetId="1" r:id="rId1"/>
  </sheets>
  <definedNames>
    <definedName name="_xlnm.Print_Area" localSheetId="0">SANDIA!$A$2:$G$82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5" i="1" l="1"/>
  <c r="G37" i="1"/>
  <c r="G43" i="1" l="1"/>
  <c r="G44" i="1"/>
  <c r="G45" i="1"/>
  <c r="G46" i="1"/>
  <c r="G42" i="1"/>
  <c r="G22" i="1"/>
  <c r="G23" i="1"/>
  <c r="G24" i="1"/>
  <c r="G25" i="1"/>
  <c r="G26" i="1"/>
  <c r="G27" i="1"/>
  <c r="G28" i="1"/>
  <c r="G29" i="1"/>
  <c r="G30" i="1"/>
  <c r="G31" i="1"/>
  <c r="G32" i="1"/>
  <c r="G21" i="1"/>
  <c r="G12" i="1"/>
  <c r="G47" i="1" l="1"/>
  <c r="G33" i="1"/>
  <c r="G70" i="1"/>
  <c r="G69" i="1"/>
  <c r="G68" i="1"/>
  <c r="G67" i="1"/>
  <c r="G65" i="1"/>
  <c r="G64" i="1"/>
  <c r="G63" i="1"/>
  <c r="G61" i="1"/>
  <c r="G59" i="1"/>
  <c r="G57" i="1"/>
  <c r="G56" i="1"/>
  <c r="G55" i="1"/>
  <c r="G54" i="1"/>
  <c r="G52" i="1"/>
  <c r="G81" i="1"/>
  <c r="G76" i="1"/>
  <c r="C100" i="1" s="1"/>
  <c r="G71" i="1" l="1"/>
  <c r="C98" i="1"/>
  <c r="C96" i="1"/>
  <c r="C99" i="1" l="1"/>
  <c r="G38" i="1"/>
  <c r="G78" i="1" s="1"/>
  <c r="G79" i="1" l="1"/>
  <c r="G80" i="1" l="1"/>
  <c r="G82" i="1" s="1"/>
  <c r="C101" i="1"/>
  <c r="C107" i="1" l="1"/>
  <c r="C102" i="1"/>
  <c r="D101" i="1" s="1"/>
  <c r="D107" i="1"/>
  <c r="E107" i="1"/>
  <c r="D99" i="1" l="1"/>
  <c r="D96" i="1"/>
  <c r="D98" i="1"/>
  <c r="D100" i="1"/>
  <c r="D102" i="1" l="1"/>
</calcChain>
</file>

<file path=xl/sharedStrings.xml><?xml version="1.0" encoding="utf-8"?>
<sst xmlns="http://schemas.openxmlformats.org/spreadsheetml/2006/main" count="197" uniqueCount="132">
  <si>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</si>
  <si>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</si>
  <si>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</si>
  <si>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</si>
  <si>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</si>
  <si>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</si>
  <si>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</si>
  <si>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</si>
  <si>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</si>
  <si>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</si>
  <si>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</si>
  <si>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</si>
  <si>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</si>
  <si>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</si>
  <si>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</si>
  <si>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</si>
  <si>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</si>
  <si>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</si>
  <si>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</si>
  <si>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</si>
  <si>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</si>
  <si>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</si>
  <si>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</si>
  <si>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</si>
  <si>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</si>
  <si>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</si>
  <si>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</si>
  <si>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</si>
  <si>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</si>
  <si>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</si>
  <si>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</si>
  <si>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</si>
  <si>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</si>
  <si>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</si>
  <si>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</si>
  <si>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</si>
  <si>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</si>
  <si>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</si>
  <si>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</si>
  <si>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</si>
  <si>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</si>
  <si>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</si>
  <si>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</si>
  <si>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</si>
  <si>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</si>
  <si>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</si>
  <si>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</si>
  <si>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</si>
  <si>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</si>
  <si>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</si>
  <si>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</si>
  <si>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</si>
  <si>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</si>
  <si>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</si>
  <si>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</si>
  <si>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</si>
  <si>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</si>
  <si>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</si>
  <si>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</si>
  <si>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</si>
  <si>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</si>
  <si>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</si>
  <si>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Las Cabras</t>
  </si>
  <si>
    <t>Riego pre-transplante</t>
  </si>
  <si>
    <t>Septiembre</t>
  </si>
  <si>
    <t>Octubre</t>
  </si>
  <si>
    <t>Arreglo guías</t>
  </si>
  <si>
    <t>Noviembre</t>
  </si>
  <si>
    <t>Diciembre</t>
  </si>
  <si>
    <t>Enero</t>
  </si>
  <si>
    <t>Nitrato de potasio</t>
  </si>
  <si>
    <t>lt</t>
  </si>
  <si>
    <t>FUNGICIDAS</t>
  </si>
  <si>
    <t>Bravo 720</t>
  </si>
  <si>
    <t>noviembre</t>
  </si>
  <si>
    <t>Karate Zeon</t>
  </si>
  <si>
    <t>c/u</t>
  </si>
  <si>
    <t>Oct - Dic</t>
  </si>
  <si>
    <t>SANDIA</t>
  </si>
  <si>
    <t>Delta</t>
  </si>
  <si>
    <t>ALTO</t>
  </si>
  <si>
    <t>B. O'Higgins</t>
  </si>
  <si>
    <t>Las Cabras - Peumo</t>
  </si>
  <si>
    <t>Mercado local</t>
  </si>
  <si>
    <t>Sequía - lluvias</t>
  </si>
  <si>
    <t xml:space="preserve">Transplante </t>
  </si>
  <si>
    <t>Riegos</t>
  </si>
  <si>
    <t>Aplicación Fitosanitarios</t>
  </si>
  <si>
    <t>Limpia manual</t>
  </si>
  <si>
    <t>Oct/Nov</t>
  </si>
  <si>
    <t>Nov/Dic</t>
  </si>
  <si>
    <t>Corte y acarreo</t>
  </si>
  <si>
    <t>Ene/Mar</t>
  </si>
  <si>
    <t>Sept.</t>
  </si>
  <si>
    <t>Rastrajes (3)</t>
  </si>
  <si>
    <t>Postura de mulch</t>
  </si>
  <si>
    <t>Acarreos</t>
  </si>
  <si>
    <t>sept - ene.</t>
  </si>
  <si>
    <t>Tractoelevador</t>
  </si>
  <si>
    <t>Ene. - Feb.</t>
  </si>
  <si>
    <t>PLANTAS O SEMILLAS</t>
  </si>
  <si>
    <t>Plantines</t>
  </si>
  <si>
    <t xml:space="preserve">Un </t>
  </si>
  <si>
    <t>Mezcla hortalicera</t>
  </si>
  <si>
    <t>Sept. - Oct.</t>
  </si>
  <si>
    <t>Sept. - Nov.</t>
  </si>
  <si>
    <t xml:space="preserve">Nitrato de Calcio </t>
  </si>
  <si>
    <t>Sulfato de Potasio</t>
  </si>
  <si>
    <t>Centurion Super</t>
  </si>
  <si>
    <t>Oct/Dic</t>
  </si>
  <si>
    <t>Nov/Feb</t>
  </si>
  <si>
    <t>Amistar Opti</t>
  </si>
  <si>
    <t>Defense 80 WP</t>
  </si>
  <si>
    <t>KELPAK</t>
  </si>
  <si>
    <t>Nov</t>
  </si>
  <si>
    <t>Cinta Riego</t>
  </si>
  <si>
    <t>m</t>
  </si>
  <si>
    <t>Agosto</t>
  </si>
  <si>
    <t>rollo 1000 mt</t>
  </si>
  <si>
    <t>Colmenas polinizacion</t>
  </si>
  <si>
    <t>2.  Precio de Insumos corresponde a  precios  colocados en el predio del agricultor.</t>
  </si>
  <si>
    <t>3. Precio esperado por ventas corresponde a precio colocado en el domicilio del agricultor.</t>
  </si>
  <si>
    <t>7. Plantacion 60 cm sobre hilera, 2,5 entre hilera</t>
  </si>
  <si>
    <t>RENDIMIENTO (Un/Há.)</t>
  </si>
  <si>
    <t>Rendimiento (Un/hà)</t>
  </si>
  <si>
    <t>Costo unitario ($/Un) (*)</t>
  </si>
  <si>
    <t>PRECIO ESPERADO ($/unidad)</t>
  </si>
  <si>
    <t>Combustible motobomba</t>
  </si>
  <si>
    <t>ENE 2023</t>
  </si>
  <si>
    <t>DIC - ENE - FEB</t>
  </si>
  <si>
    <t>DIC - MAR</t>
  </si>
  <si>
    <t>Mulch 0,15 mcr x 1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</si>
</sst>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1" xfId="0" applyNumberFormat="1" applyFont="1" applyFill="1" applyBorder="1" applyAlignment="1">
      <alignment vertical="center" wrapText="1"/>
    </xf>
    <xf numFmtId="0" fontId="3" fillId="10" borderId="52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2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1" xfId="0" applyNumberFormat="1" applyFont="1" applyFill="1" applyBorder="1" applyAlignment="1">
      <alignment vertical="center" wrapText="1"/>
    </xf>
    <xf numFmtId="0" fontId="3" fillId="10" borderId="52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2" xfId="0" applyNumberFormat="1" applyFont="1" applyFill="1" applyBorder="1" applyAlignment="1">
      <alignment horizontal="right" vertical="center"/>
    </xf>
    <xf numFmtId="0" fontId="3" fillId="10" borderId="52" xfId="0" applyFont="1" applyFill="1" applyBorder="1" applyAlignment="1">
      <alignment horizontal="right" vertical="center"/>
    </xf>
    <xf numFmtId="3" fontId="3" fillId="0" borderId="52" xfId="0" applyNumberFormat="1" applyFont="1" applyFill="1" applyBorder="1" applyAlignment="1">
      <alignment horizontal="right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3" xfId="0" applyNumberFormat="1" applyFont="1" applyFill="1" applyBorder="1" applyAlignment="1">
      <alignment horizontal="left"/>
    </xf>
    <xf numFmtId="3" fontId="3" fillId="0" borderId="52" xfId="0" applyNumberFormat="1" applyFont="1" applyBorder="1" applyAlignment="1">
      <alignment horizontal="right" vertical="center"/>
    </xf>
    <xf numFmtId="0" fontId="3" fillId="0" borderId="52" xfId="0" applyFont="1" applyBorder="1" applyAlignment="1">
      <alignment horizontal="right" vertical="center"/>
    </xf>
    <xf numFmtId="17" fontId="3" fillId="0" borderId="52" xfId="0" applyNumberFormat="1" applyFont="1" applyBorder="1" applyAlignment="1">
      <alignment horizontal="right" vertical="center"/>
    </xf>
    <xf numFmtId="17" fontId="3" fillId="10" borderId="52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2" xfId="0" applyFont="1" applyBorder="1" applyAlignment="1">
      <alignment horizontal="right" vertical="center" wrapText="1"/>
    </xf>
    <xf numFmtId="0" fontId="2" fillId="2" borderId="54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horizontal="right" vertical="center"/>
    </xf>
    <xf numFmtId="41" fontId="10" fillId="8" borderId="48" xfId="2" applyFont="1" applyFill="1" applyBorder="1" applyAlignment="1">
      <alignment vertical="center"/>
    </xf>
    <xf numFmtId="41" fontId="10" fillId="8" borderId="49" xfId="2" applyFont="1" applyFill="1" applyBorder="1" applyAlignment="1">
      <alignment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8"/>
  <sheetViews>
    <sheetView showGridLines="0" tabSelected="1" topLeftCell="B1" zoomScale="130" zoomScaleNormal="130" workbookViewId="0">
      <selection activeCell="I7" sqref="I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9" customFormat="1" ht="12" customHeight="1" x14ac:dyDescent="0.25">
      <c r="A9" s="81"/>
      <c r="B9" s="82" t="s">
        <v>0</v>
      </c>
      <c r="C9" s="83" t="s">
        <v>78</v>
      </c>
      <c r="D9" s="84"/>
      <c r="E9" s="85" t="s">
        <v>123</v>
      </c>
      <c r="F9" s="86"/>
      <c r="G9" s="87">
        <v>7500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s="89" customFormat="1" ht="25.5" customHeight="1" x14ac:dyDescent="0.25">
      <c r="A10" s="81"/>
      <c r="B10" s="90" t="s">
        <v>1</v>
      </c>
      <c r="C10" s="91" t="s">
        <v>79</v>
      </c>
      <c r="D10" s="84"/>
      <c r="E10" s="92" t="s">
        <v>2</v>
      </c>
      <c r="F10" s="93"/>
      <c r="G10" s="94" t="s">
        <v>129</v>
      </c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</row>
    <row r="11" spans="1:255" s="89" customFormat="1" ht="18" customHeight="1" x14ac:dyDescent="0.25">
      <c r="A11" s="81"/>
      <c r="B11" s="90" t="s">
        <v>59</v>
      </c>
      <c r="C11" s="95" t="s">
        <v>80</v>
      </c>
      <c r="D11" s="84"/>
      <c r="E11" s="92" t="s">
        <v>126</v>
      </c>
      <c r="F11" s="93"/>
      <c r="G11" s="96">
        <v>1400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</row>
    <row r="12" spans="1:255" s="89" customFormat="1" ht="11.25" customHeight="1" x14ac:dyDescent="0.25">
      <c r="A12" s="81"/>
      <c r="B12" s="90" t="s">
        <v>60</v>
      </c>
      <c r="C12" s="95" t="s">
        <v>81</v>
      </c>
      <c r="D12" s="84"/>
      <c r="E12" s="97" t="s">
        <v>3</v>
      </c>
      <c r="F12" s="98"/>
      <c r="G12" s="99">
        <f>+G11*G9</f>
        <v>10500000</v>
      </c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</row>
    <row r="13" spans="1:255" s="89" customFormat="1" ht="11.25" customHeight="1" x14ac:dyDescent="0.25">
      <c r="A13" s="81"/>
      <c r="B13" s="90" t="s">
        <v>61</v>
      </c>
      <c r="C13" s="95" t="s">
        <v>62</v>
      </c>
      <c r="D13" s="84"/>
      <c r="E13" s="92" t="s">
        <v>4</v>
      </c>
      <c r="F13" s="93"/>
      <c r="G13" s="100" t="s">
        <v>83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</row>
    <row r="14" spans="1:255" s="89" customFormat="1" ht="15" x14ac:dyDescent="0.25">
      <c r="A14" s="81"/>
      <c r="B14" s="90" t="s">
        <v>5</v>
      </c>
      <c r="C14" s="91" t="s">
        <v>82</v>
      </c>
      <c r="D14" s="84"/>
      <c r="E14" s="92" t="s">
        <v>6</v>
      </c>
      <c r="F14" s="93"/>
      <c r="G14" s="101" t="s">
        <v>130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</row>
    <row r="15" spans="1:255" s="89" customFormat="1" ht="25.5" customHeight="1" x14ac:dyDescent="0.25">
      <c r="A15" s="81"/>
      <c r="B15" s="90" t="s">
        <v>7</v>
      </c>
      <c r="C15" s="102" t="s">
        <v>128</v>
      </c>
      <c r="D15" s="84"/>
      <c r="E15" s="103" t="s">
        <v>8</v>
      </c>
      <c r="F15" s="104"/>
      <c r="G15" s="105" t="s">
        <v>84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</row>
    <row r="16" spans="1:255" ht="12" customHeight="1" x14ac:dyDescent="0.25">
      <c r="A16" s="2"/>
      <c r="B16" s="106"/>
      <c r="C16" s="6"/>
      <c r="D16" s="7"/>
      <c r="E16" s="8"/>
      <c r="F16" s="8"/>
      <c r="G16" s="107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9" t="s">
        <v>9</v>
      </c>
      <c r="C17" s="80"/>
      <c r="D17" s="80"/>
      <c r="E17" s="80"/>
      <c r="F17" s="80"/>
      <c r="G17" s="80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9" t="s">
        <v>10</v>
      </c>
      <c r="C19" s="110"/>
      <c r="D19" s="111"/>
      <c r="E19" s="111"/>
      <c r="F19" s="112"/>
      <c r="G19" s="113"/>
    </row>
    <row r="20" spans="1:255" ht="24" customHeight="1" x14ac:dyDescent="0.25">
      <c r="A20" s="5"/>
      <c r="B20" s="114" t="s">
        <v>11</v>
      </c>
      <c r="C20" s="115" t="s">
        <v>12</v>
      </c>
      <c r="D20" s="115" t="s">
        <v>13</v>
      </c>
      <c r="E20" s="114" t="s">
        <v>14</v>
      </c>
      <c r="F20" s="115" t="s">
        <v>15</v>
      </c>
      <c r="G20" s="114" t="s">
        <v>16</v>
      </c>
    </row>
    <row r="21" spans="1:255" s="89" customFormat="1" ht="12" customHeight="1" x14ac:dyDescent="0.25">
      <c r="A21" s="81"/>
      <c r="B21" s="116" t="s">
        <v>63</v>
      </c>
      <c r="C21" s="117" t="s">
        <v>17</v>
      </c>
      <c r="D21" s="117">
        <v>1</v>
      </c>
      <c r="E21" s="117" t="s">
        <v>64</v>
      </c>
      <c r="F21" s="118">
        <v>23000</v>
      </c>
      <c r="G21" s="119">
        <f>+F21*D21</f>
        <v>23000</v>
      </c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</row>
    <row r="22" spans="1:255" s="89" customFormat="1" ht="12" customHeight="1" x14ac:dyDescent="0.25">
      <c r="A22" s="81"/>
      <c r="B22" s="116" t="s">
        <v>85</v>
      </c>
      <c r="C22" s="117" t="s">
        <v>17</v>
      </c>
      <c r="D22" s="117">
        <v>6</v>
      </c>
      <c r="E22" s="117" t="s">
        <v>64</v>
      </c>
      <c r="F22" s="118">
        <v>23000</v>
      </c>
      <c r="G22" s="119">
        <f t="shared" ref="G22:G32" si="0">+F22*D22</f>
        <v>138000</v>
      </c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</row>
    <row r="23" spans="1:255" s="89" customFormat="1" ht="12" customHeight="1" x14ac:dyDescent="0.25">
      <c r="A23" s="81"/>
      <c r="B23" s="116" t="s">
        <v>86</v>
      </c>
      <c r="C23" s="117" t="s">
        <v>17</v>
      </c>
      <c r="D23" s="117">
        <v>1</v>
      </c>
      <c r="E23" s="117" t="s">
        <v>65</v>
      </c>
      <c r="F23" s="118">
        <v>23000</v>
      </c>
      <c r="G23" s="119">
        <f t="shared" si="0"/>
        <v>23000</v>
      </c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</row>
    <row r="24" spans="1:255" s="89" customFormat="1" ht="12" customHeight="1" x14ac:dyDescent="0.25">
      <c r="A24" s="81"/>
      <c r="B24" s="116" t="s">
        <v>87</v>
      </c>
      <c r="C24" s="117" t="s">
        <v>17</v>
      </c>
      <c r="D24" s="117">
        <v>2</v>
      </c>
      <c r="E24" s="117" t="s">
        <v>65</v>
      </c>
      <c r="F24" s="118">
        <v>23000</v>
      </c>
      <c r="G24" s="119">
        <f t="shared" si="0"/>
        <v>46000</v>
      </c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</row>
    <row r="25" spans="1:255" s="89" customFormat="1" ht="12" customHeight="1" x14ac:dyDescent="0.25">
      <c r="A25" s="81"/>
      <c r="B25" s="116" t="s">
        <v>88</v>
      </c>
      <c r="C25" s="117" t="s">
        <v>17</v>
      </c>
      <c r="D25" s="117">
        <v>2</v>
      </c>
      <c r="E25" s="117" t="s">
        <v>89</v>
      </c>
      <c r="F25" s="118">
        <v>23000</v>
      </c>
      <c r="G25" s="119">
        <f t="shared" si="0"/>
        <v>46000</v>
      </c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pans="1:255" s="89" customFormat="1" ht="12" customHeight="1" x14ac:dyDescent="0.25">
      <c r="A26" s="81"/>
      <c r="B26" s="116" t="s">
        <v>87</v>
      </c>
      <c r="C26" s="117" t="s">
        <v>17</v>
      </c>
      <c r="D26" s="117">
        <v>2</v>
      </c>
      <c r="E26" s="117" t="s">
        <v>67</v>
      </c>
      <c r="F26" s="118">
        <v>23000</v>
      </c>
      <c r="G26" s="119">
        <f t="shared" si="0"/>
        <v>46000</v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</row>
    <row r="27" spans="1:255" s="89" customFormat="1" ht="12" customHeight="1" x14ac:dyDescent="0.25">
      <c r="A27" s="81"/>
      <c r="B27" s="116" t="s">
        <v>86</v>
      </c>
      <c r="C27" s="117" t="s">
        <v>17</v>
      </c>
      <c r="D27" s="117">
        <v>1</v>
      </c>
      <c r="E27" s="117" t="s">
        <v>67</v>
      </c>
      <c r="F27" s="118">
        <v>23000</v>
      </c>
      <c r="G27" s="119">
        <f t="shared" si="0"/>
        <v>23000</v>
      </c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</row>
    <row r="28" spans="1:255" s="89" customFormat="1" ht="12" customHeight="1" x14ac:dyDescent="0.25">
      <c r="A28" s="81"/>
      <c r="B28" s="116" t="s">
        <v>66</v>
      </c>
      <c r="C28" s="117" t="s">
        <v>17</v>
      </c>
      <c r="D28" s="117">
        <v>1</v>
      </c>
      <c r="E28" s="117" t="s">
        <v>90</v>
      </c>
      <c r="F28" s="118">
        <v>23000</v>
      </c>
      <c r="G28" s="119">
        <f t="shared" si="0"/>
        <v>23000</v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</row>
    <row r="29" spans="1:255" s="89" customFormat="1" ht="12" customHeight="1" x14ac:dyDescent="0.25">
      <c r="A29" s="81"/>
      <c r="B29" s="116" t="s">
        <v>87</v>
      </c>
      <c r="C29" s="117" t="s">
        <v>17</v>
      </c>
      <c r="D29" s="117">
        <v>1</v>
      </c>
      <c r="E29" s="117" t="s">
        <v>68</v>
      </c>
      <c r="F29" s="118">
        <v>23000</v>
      </c>
      <c r="G29" s="119">
        <f t="shared" si="0"/>
        <v>23000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s="89" customFormat="1" ht="12" customHeight="1" x14ac:dyDescent="0.25">
      <c r="A30" s="81"/>
      <c r="B30" s="116" t="s">
        <v>86</v>
      </c>
      <c r="C30" s="117" t="s">
        <v>17</v>
      </c>
      <c r="D30" s="117">
        <v>1</v>
      </c>
      <c r="E30" s="117" t="s">
        <v>68</v>
      </c>
      <c r="F30" s="118">
        <v>23000</v>
      </c>
      <c r="G30" s="119">
        <f t="shared" si="0"/>
        <v>23000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s="89" customFormat="1" ht="12" customHeight="1" x14ac:dyDescent="0.25">
      <c r="A31" s="81"/>
      <c r="B31" s="116" t="s">
        <v>86</v>
      </c>
      <c r="C31" s="117" t="s">
        <v>17</v>
      </c>
      <c r="D31" s="117">
        <v>1</v>
      </c>
      <c r="E31" s="117" t="s">
        <v>69</v>
      </c>
      <c r="F31" s="118">
        <v>23000</v>
      </c>
      <c r="G31" s="119">
        <f t="shared" si="0"/>
        <v>23000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s="89" customFormat="1" ht="12" customHeight="1" x14ac:dyDescent="0.25">
      <c r="A32" s="81"/>
      <c r="B32" s="116" t="s">
        <v>91</v>
      </c>
      <c r="C32" s="117" t="s">
        <v>17</v>
      </c>
      <c r="D32" s="117">
        <v>15</v>
      </c>
      <c r="E32" s="117" t="s">
        <v>92</v>
      </c>
      <c r="F32" s="118">
        <v>60000</v>
      </c>
      <c r="G32" s="119">
        <f t="shared" si="0"/>
        <v>900000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11.25" customHeight="1" x14ac:dyDescent="0.25">
      <c r="B33" s="16" t="s">
        <v>18</v>
      </c>
      <c r="C33" s="17"/>
      <c r="D33" s="17"/>
      <c r="E33" s="17"/>
      <c r="F33" s="18"/>
      <c r="G33" s="19">
        <f>SUM(G21:G32)</f>
        <v>1337000</v>
      </c>
    </row>
    <row r="34" spans="1:255" ht="15.75" customHeight="1" x14ac:dyDescent="0.25">
      <c r="A34" s="5"/>
      <c r="B34" s="13"/>
      <c r="C34" s="14"/>
      <c r="D34" s="14"/>
      <c r="E34" s="14"/>
      <c r="F34" s="15"/>
      <c r="G34" s="15"/>
      <c r="K34" s="74"/>
    </row>
    <row r="35" spans="1:255" ht="12" customHeight="1" x14ac:dyDescent="0.25">
      <c r="A35" s="5"/>
      <c r="B35" s="109" t="s">
        <v>19</v>
      </c>
      <c r="C35" s="110"/>
      <c r="D35" s="111"/>
      <c r="E35" s="111"/>
      <c r="F35" s="112"/>
      <c r="G35" s="113"/>
    </row>
    <row r="36" spans="1:255" ht="24" customHeight="1" x14ac:dyDescent="0.25">
      <c r="A36" s="5"/>
      <c r="B36" s="114" t="s">
        <v>11</v>
      </c>
      <c r="C36" s="115" t="s">
        <v>12</v>
      </c>
      <c r="D36" s="115" t="s">
        <v>13</v>
      </c>
      <c r="E36" s="114" t="s">
        <v>14</v>
      </c>
      <c r="F36" s="115" t="s">
        <v>15</v>
      </c>
      <c r="G36" s="114" t="s">
        <v>16</v>
      </c>
    </row>
    <row r="37" spans="1:255" s="89" customFormat="1" ht="12" customHeight="1" x14ac:dyDescent="0.25">
      <c r="A37" s="81"/>
      <c r="B37" s="116"/>
      <c r="C37" s="117"/>
      <c r="D37" s="117"/>
      <c r="E37" s="117"/>
      <c r="F37" s="118"/>
      <c r="G37" s="119">
        <f>+F37*D37</f>
        <v>0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ht="11.25" customHeight="1" x14ac:dyDescent="0.25">
      <c r="B38" s="16" t="s">
        <v>20</v>
      </c>
      <c r="C38" s="17"/>
      <c r="D38" s="17"/>
      <c r="E38" s="17"/>
      <c r="F38" s="18"/>
      <c r="G38" s="19">
        <f>SUM(G37)</f>
        <v>0</v>
      </c>
    </row>
    <row r="39" spans="1:255" ht="15.75" customHeight="1" x14ac:dyDescent="0.25">
      <c r="A39" s="5"/>
      <c r="B39" s="13"/>
      <c r="C39" s="14"/>
      <c r="D39" s="14"/>
      <c r="E39" s="14"/>
      <c r="F39" s="15"/>
      <c r="G39" s="15"/>
      <c r="K39" s="74"/>
    </row>
    <row r="40" spans="1:255" ht="12" customHeight="1" x14ac:dyDescent="0.25">
      <c r="A40" s="5"/>
      <c r="B40" s="109" t="s">
        <v>21</v>
      </c>
      <c r="C40" s="110"/>
      <c r="D40" s="111"/>
      <c r="E40" s="111"/>
      <c r="F40" s="112"/>
      <c r="G40" s="113"/>
    </row>
    <row r="41" spans="1:255" ht="24" customHeight="1" x14ac:dyDescent="0.25">
      <c r="A41" s="5"/>
      <c r="B41" s="114" t="s">
        <v>11</v>
      </c>
      <c r="C41" s="115" t="s">
        <v>12</v>
      </c>
      <c r="D41" s="115" t="s">
        <v>13</v>
      </c>
      <c r="E41" s="114" t="s">
        <v>14</v>
      </c>
      <c r="F41" s="115" t="s">
        <v>15</v>
      </c>
      <c r="G41" s="114" t="s">
        <v>16</v>
      </c>
    </row>
    <row r="42" spans="1:255" s="89" customFormat="1" ht="12" customHeight="1" x14ac:dyDescent="0.25">
      <c r="A42" s="81"/>
      <c r="B42" s="116" t="s">
        <v>23</v>
      </c>
      <c r="C42" s="117" t="s">
        <v>22</v>
      </c>
      <c r="D42" s="117">
        <v>0.25</v>
      </c>
      <c r="E42" s="117" t="s">
        <v>93</v>
      </c>
      <c r="F42" s="118">
        <v>424116</v>
      </c>
      <c r="G42" s="119">
        <f>+F42*D42</f>
        <v>106029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</row>
    <row r="43" spans="1:255" s="89" customFormat="1" ht="12" customHeight="1" x14ac:dyDescent="0.25">
      <c r="A43" s="81"/>
      <c r="B43" s="116" t="s">
        <v>94</v>
      </c>
      <c r="C43" s="117" t="s">
        <v>22</v>
      </c>
      <c r="D43" s="117">
        <v>0.39</v>
      </c>
      <c r="E43" s="117" t="s">
        <v>93</v>
      </c>
      <c r="F43" s="118">
        <v>395841</v>
      </c>
      <c r="G43" s="119">
        <f t="shared" ref="G43:G46" si="1">+F43*D43</f>
        <v>154377.99000000002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 x14ac:dyDescent="0.25">
      <c r="A44" s="81"/>
      <c r="B44" s="116" t="s">
        <v>95</v>
      </c>
      <c r="C44" s="117" t="s">
        <v>22</v>
      </c>
      <c r="D44" s="117">
        <v>1</v>
      </c>
      <c r="E44" s="117" t="s">
        <v>93</v>
      </c>
      <c r="F44" s="118">
        <v>207598</v>
      </c>
      <c r="G44" s="119">
        <f t="shared" si="1"/>
        <v>207598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12" customHeight="1" x14ac:dyDescent="0.25">
      <c r="A45" s="81"/>
      <c r="B45" s="116" t="s">
        <v>96</v>
      </c>
      <c r="C45" s="117" t="s">
        <v>22</v>
      </c>
      <c r="D45" s="117">
        <v>3</v>
      </c>
      <c r="E45" s="117" t="s">
        <v>97</v>
      </c>
      <c r="F45" s="118">
        <v>95040</v>
      </c>
      <c r="G45" s="119">
        <f t="shared" si="1"/>
        <v>285120</v>
      </c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s="89" customFormat="1" ht="12" customHeight="1" x14ac:dyDescent="0.25">
      <c r="A46" s="81"/>
      <c r="B46" s="116" t="s">
        <v>98</v>
      </c>
      <c r="C46" s="117" t="s">
        <v>22</v>
      </c>
      <c r="D46" s="117">
        <v>2</v>
      </c>
      <c r="E46" s="117" t="s">
        <v>99</v>
      </c>
      <c r="F46" s="118">
        <v>174800</v>
      </c>
      <c r="G46" s="119">
        <f t="shared" si="1"/>
        <v>349600</v>
      </c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ht="11.25" customHeight="1" x14ac:dyDescent="0.25">
      <c r="B47" s="16" t="s">
        <v>24</v>
      </c>
      <c r="C47" s="17"/>
      <c r="D47" s="17"/>
      <c r="E47" s="17"/>
      <c r="F47" s="18"/>
      <c r="G47" s="19">
        <f>SUM(G42:G46)</f>
        <v>1102724.99</v>
      </c>
    </row>
    <row r="48" spans="1:255" ht="12" customHeight="1" x14ac:dyDescent="0.25">
      <c r="A48" s="33"/>
      <c r="B48" s="13"/>
      <c r="C48" s="14"/>
      <c r="D48" s="14"/>
      <c r="E48" s="14"/>
      <c r="F48" s="15"/>
      <c r="G48" s="15"/>
    </row>
    <row r="49" spans="1:255" ht="12" customHeight="1" x14ac:dyDescent="0.25">
      <c r="A49" s="5"/>
      <c r="B49" s="109" t="s">
        <v>25</v>
      </c>
      <c r="C49" s="110"/>
      <c r="D49" s="111"/>
      <c r="E49" s="111"/>
      <c r="F49" s="112"/>
      <c r="G49" s="113"/>
    </row>
    <row r="50" spans="1:255" ht="24" customHeight="1" x14ac:dyDescent="0.25">
      <c r="A50" s="5"/>
      <c r="B50" s="114" t="s">
        <v>26</v>
      </c>
      <c r="C50" s="115" t="s">
        <v>27</v>
      </c>
      <c r="D50" s="115" t="s">
        <v>28</v>
      </c>
      <c r="E50" s="114" t="s">
        <v>14</v>
      </c>
      <c r="F50" s="115" t="s">
        <v>15</v>
      </c>
      <c r="G50" s="114" t="s">
        <v>16</v>
      </c>
    </row>
    <row r="51" spans="1:255" s="89" customFormat="1" ht="12" customHeight="1" x14ac:dyDescent="0.25">
      <c r="A51" s="81"/>
      <c r="B51" s="122" t="s">
        <v>100</v>
      </c>
      <c r="C51" s="117"/>
      <c r="D51" s="117"/>
      <c r="E51" s="117"/>
      <c r="F51" s="118"/>
      <c r="G51" s="119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8"/>
      <c r="CB51" s="88"/>
      <c r="CC51" s="88"/>
      <c r="CD51" s="88"/>
      <c r="CE51" s="88"/>
      <c r="CF51" s="88"/>
      <c r="CG51" s="88"/>
      <c r="CH51" s="88"/>
      <c r="CI51" s="88"/>
      <c r="CJ51" s="88"/>
      <c r="CK51" s="88"/>
      <c r="CL51" s="88"/>
      <c r="CM51" s="88"/>
      <c r="CN51" s="88"/>
      <c r="CO51" s="88"/>
      <c r="CP51" s="88"/>
      <c r="CQ51" s="88"/>
      <c r="CR51" s="88"/>
      <c r="CS51" s="88"/>
      <c r="CT51" s="88"/>
      <c r="CU51" s="88"/>
      <c r="CV51" s="88"/>
      <c r="CW51" s="88"/>
      <c r="CX51" s="88"/>
      <c r="CY51" s="88"/>
      <c r="CZ51" s="88"/>
      <c r="DA51" s="88"/>
      <c r="DB51" s="88"/>
      <c r="DC51" s="88"/>
      <c r="DD51" s="88"/>
      <c r="DE51" s="88"/>
      <c r="DF51" s="88"/>
      <c r="DG51" s="88"/>
      <c r="DH51" s="88"/>
      <c r="DI51" s="88"/>
      <c r="DJ51" s="88"/>
      <c r="DK51" s="88"/>
      <c r="DL51" s="88"/>
      <c r="DM51" s="88"/>
      <c r="DN51" s="88"/>
      <c r="DO51" s="88"/>
      <c r="DP51" s="88"/>
      <c r="DQ51" s="88"/>
      <c r="DR51" s="88"/>
      <c r="DS51" s="88"/>
      <c r="DT51" s="88"/>
      <c r="DU51" s="88"/>
      <c r="DV51" s="88"/>
      <c r="DW51" s="88"/>
      <c r="DX51" s="88"/>
      <c r="DY51" s="88"/>
      <c r="DZ51" s="88"/>
      <c r="EA51" s="88"/>
      <c r="EB51" s="88"/>
      <c r="EC51" s="88"/>
      <c r="ED51" s="88"/>
      <c r="EE51" s="88"/>
      <c r="EF51" s="88"/>
      <c r="EG51" s="88"/>
      <c r="EH51" s="88"/>
      <c r="EI51" s="88"/>
      <c r="EJ51" s="88"/>
      <c r="EK51" s="88"/>
      <c r="EL51" s="88"/>
      <c r="EM51" s="88"/>
      <c r="EN51" s="88"/>
      <c r="EO51" s="88"/>
      <c r="EP51" s="88"/>
      <c r="EQ51" s="88"/>
      <c r="ER51" s="88"/>
      <c r="ES51" s="88"/>
      <c r="ET51" s="88"/>
      <c r="EU51" s="88"/>
      <c r="EV51" s="88"/>
      <c r="EW51" s="88"/>
      <c r="EX51" s="88"/>
      <c r="EY51" s="88"/>
      <c r="EZ51" s="88"/>
      <c r="FA51" s="88"/>
      <c r="FB51" s="88"/>
      <c r="FC51" s="88"/>
      <c r="FD51" s="88"/>
      <c r="FE51" s="88"/>
      <c r="FF51" s="88"/>
      <c r="FG51" s="88"/>
      <c r="FH51" s="88"/>
      <c r="FI51" s="88"/>
      <c r="FJ51" s="88"/>
      <c r="FK51" s="88"/>
      <c r="FL51" s="88"/>
      <c r="FM51" s="88"/>
      <c r="FN51" s="88"/>
      <c r="FO51" s="88"/>
      <c r="FP51" s="88"/>
      <c r="FQ51" s="88"/>
      <c r="FR51" s="88"/>
      <c r="FS51" s="88"/>
      <c r="FT51" s="88"/>
      <c r="FU51" s="88"/>
      <c r="FV51" s="88"/>
      <c r="FW51" s="88"/>
      <c r="FX51" s="88"/>
      <c r="FY51" s="88"/>
      <c r="FZ51" s="88"/>
      <c r="GA51" s="88"/>
      <c r="GB51" s="88"/>
      <c r="GC51" s="88"/>
      <c r="GD51" s="88"/>
      <c r="GE51" s="88"/>
      <c r="GF51" s="88"/>
      <c r="GG51" s="88"/>
      <c r="GH51" s="88"/>
      <c r="GI51" s="88"/>
      <c r="GJ51" s="88"/>
      <c r="GK51" s="88"/>
      <c r="GL51" s="88"/>
      <c r="GM51" s="88"/>
      <c r="GN51" s="88"/>
      <c r="GO51" s="88"/>
      <c r="GP51" s="88"/>
      <c r="GQ51" s="88"/>
      <c r="GR51" s="88"/>
      <c r="GS51" s="88"/>
      <c r="GT51" s="88"/>
      <c r="GU51" s="88"/>
      <c r="GV51" s="88"/>
      <c r="GW51" s="88"/>
      <c r="GX51" s="88"/>
      <c r="GY51" s="88"/>
      <c r="GZ51" s="88"/>
      <c r="HA51" s="88"/>
      <c r="HB51" s="88"/>
      <c r="HC51" s="88"/>
      <c r="HD51" s="88"/>
      <c r="HE51" s="88"/>
      <c r="HF51" s="88"/>
      <c r="HG51" s="88"/>
      <c r="HH51" s="88"/>
      <c r="HI51" s="88"/>
      <c r="HJ51" s="88"/>
      <c r="HK51" s="88"/>
      <c r="HL51" s="88"/>
      <c r="HM51" s="88"/>
      <c r="HN51" s="88"/>
      <c r="HO51" s="88"/>
      <c r="HP51" s="88"/>
      <c r="HQ51" s="88"/>
      <c r="HR51" s="88"/>
      <c r="HS51" s="88"/>
      <c r="HT51" s="88"/>
      <c r="HU51" s="88"/>
      <c r="HV51" s="88"/>
      <c r="HW51" s="88"/>
      <c r="HX51" s="88"/>
      <c r="HY51" s="88"/>
      <c r="HZ51" s="88"/>
      <c r="IA51" s="88"/>
      <c r="IB51" s="88"/>
      <c r="IC51" s="88"/>
      <c r="ID51" s="88"/>
      <c r="IE51" s="88"/>
      <c r="IF51" s="88"/>
      <c r="IG51" s="88"/>
      <c r="IH51" s="88"/>
      <c r="II51" s="88"/>
      <c r="IJ51" s="88"/>
      <c r="IK51" s="88"/>
      <c r="IL51" s="88"/>
      <c r="IM51" s="88"/>
      <c r="IN51" s="88"/>
      <c r="IO51" s="88"/>
      <c r="IP51" s="88"/>
      <c r="IQ51" s="88"/>
      <c r="IR51" s="88"/>
      <c r="IS51" s="88"/>
      <c r="IT51" s="88"/>
      <c r="IU51" s="88"/>
    </row>
    <row r="52" spans="1:255" s="89" customFormat="1" ht="12" customHeight="1" x14ac:dyDescent="0.25">
      <c r="A52" s="81"/>
      <c r="B52" s="116" t="s">
        <v>101</v>
      </c>
      <c r="C52" s="117" t="s">
        <v>102</v>
      </c>
      <c r="D52" s="117">
        <v>7000</v>
      </c>
      <c r="E52" s="117" t="s">
        <v>64</v>
      </c>
      <c r="F52" s="118">
        <v>280</v>
      </c>
      <c r="G52" s="119">
        <f>F52*D52</f>
        <v>1960000</v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8"/>
      <c r="BQ52" s="88"/>
      <c r="BR52" s="88"/>
      <c r="BS52" s="88"/>
      <c r="BT52" s="88"/>
      <c r="BU52" s="88"/>
      <c r="BV52" s="88"/>
      <c r="BW52" s="88"/>
      <c r="BX52" s="88"/>
      <c r="BY52" s="88"/>
      <c r="BZ52" s="88"/>
      <c r="CA52" s="88"/>
      <c r="CB52" s="88"/>
      <c r="CC52" s="88"/>
      <c r="CD52" s="88"/>
      <c r="CE52" s="88"/>
      <c r="CF52" s="88"/>
      <c r="CG52" s="88"/>
      <c r="CH52" s="88"/>
      <c r="CI52" s="88"/>
      <c r="CJ52" s="88"/>
      <c r="CK52" s="88"/>
      <c r="CL52" s="88"/>
      <c r="CM52" s="88"/>
      <c r="CN52" s="88"/>
      <c r="CO52" s="88"/>
      <c r="CP52" s="88"/>
      <c r="CQ52" s="88"/>
      <c r="CR52" s="88"/>
      <c r="CS52" s="88"/>
      <c r="CT52" s="88"/>
      <c r="CU52" s="88"/>
      <c r="CV52" s="88"/>
      <c r="CW52" s="88"/>
      <c r="CX52" s="88"/>
      <c r="CY52" s="88"/>
      <c r="CZ52" s="88"/>
      <c r="DA52" s="88"/>
      <c r="DB52" s="88"/>
      <c r="DC52" s="88"/>
      <c r="DD52" s="88"/>
      <c r="DE52" s="88"/>
      <c r="DF52" s="88"/>
      <c r="DG52" s="88"/>
      <c r="DH52" s="88"/>
      <c r="DI52" s="88"/>
      <c r="DJ52" s="88"/>
      <c r="DK52" s="88"/>
      <c r="DL52" s="88"/>
      <c r="DM52" s="88"/>
      <c r="DN52" s="88"/>
      <c r="DO52" s="88"/>
      <c r="DP52" s="88"/>
      <c r="DQ52" s="88"/>
      <c r="DR52" s="88"/>
      <c r="DS52" s="88"/>
      <c r="DT52" s="88"/>
      <c r="DU52" s="88"/>
      <c r="DV52" s="88"/>
      <c r="DW52" s="88"/>
      <c r="DX52" s="88"/>
      <c r="DY52" s="88"/>
      <c r="DZ52" s="88"/>
      <c r="EA52" s="88"/>
      <c r="EB52" s="88"/>
      <c r="EC52" s="88"/>
      <c r="ED52" s="88"/>
      <c r="EE52" s="88"/>
      <c r="EF52" s="88"/>
      <c r="EG52" s="88"/>
      <c r="EH52" s="88"/>
      <c r="EI52" s="88"/>
      <c r="EJ52" s="88"/>
      <c r="EK52" s="88"/>
      <c r="EL52" s="88"/>
      <c r="EM52" s="88"/>
      <c r="EN52" s="88"/>
      <c r="EO52" s="88"/>
      <c r="EP52" s="88"/>
      <c r="EQ52" s="88"/>
      <c r="ER52" s="88"/>
      <c r="ES52" s="88"/>
      <c r="ET52" s="88"/>
      <c r="EU52" s="88"/>
      <c r="EV52" s="88"/>
      <c r="EW52" s="88"/>
      <c r="EX52" s="88"/>
      <c r="EY52" s="88"/>
      <c r="EZ52" s="88"/>
      <c r="FA52" s="88"/>
      <c r="FB52" s="88"/>
      <c r="FC52" s="88"/>
      <c r="FD52" s="88"/>
      <c r="FE52" s="88"/>
      <c r="FF52" s="88"/>
      <c r="FG52" s="88"/>
      <c r="FH52" s="88"/>
      <c r="FI52" s="88"/>
      <c r="FJ52" s="88"/>
      <c r="FK52" s="88"/>
      <c r="FL52" s="88"/>
      <c r="FM52" s="88"/>
      <c r="FN52" s="88"/>
      <c r="FO52" s="88"/>
      <c r="FP52" s="88"/>
      <c r="FQ52" s="88"/>
      <c r="FR52" s="88"/>
      <c r="FS52" s="88"/>
      <c r="FT52" s="88"/>
      <c r="FU52" s="88"/>
      <c r="FV52" s="88"/>
      <c r="FW52" s="88"/>
      <c r="FX52" s="88"/>
      <c r="FY52" s="88"/>
      <c r="FZ52" s="88"/>
      <c r="GA52" s="88"/>
      <c r="GB52" s="88"/>
      <c r="GC52" s="88"/>
      <c r="GD52" s="88"/>
      <c r="GE52" s="88"/>
      <c r="GF52" s="88"/>
      <c r="GG52" s="88"/>
      <c r="GH52" s="88"/>
      <c r="GI52" s="88"/>
      <c r="GJ52" s="88"/>
      <c r="GK52" s="88"/>
      <c r="GL52" s="88"/>
      <c r="GM52" s="88"/>
      <c r="GN52" s="88"/>
      <c r="GO52" s="88"/>
      <c r="GP52" s="88"/>
      <c r="GQ52" s="88"/>
      <c r="GR52" s="88"/>
      <c r="GS52" s="88"/>
      <c r="GT52" s="88"/>
      <c r="GU52" s="88"/>
      <c r="GV52" s="88"/>
      <c r="GW52" s="88"/>
      <c r="GX52" s="88"/>
      <c r="GY52" s="88"/>
      <c r="GZ52" s="88"/>
      <c r="HA52" s="88"/>
      <c r="HB52" s="88"/>
      <c r="HC52" s="88"/>
      <c r="HD52" s="88"/>
      <c r="HE52" s="88"/>
      <c r="HF52" s="88"/>
      <c r="HG52" s="88"/>
      <c r="HH52" s="88"/>
      <c r="HI52" s="88"/>
      <c r="HJ52" s="88"/>
      <c r="HK52" s="88"/>
      <c r="HL52" s="88"/>
      <c r="HM52" s="88"/>
      <c r="HN52" s="88"/>
      <c r="HO52" s="88"/>
      <c r="HP52" s="88"/>
      <c r="HQ52" s="88"/>
      <c r="HR52" s="88"/>
      <c r="HS52" s="88"/>
      <c r="HT52" s="88"/>
      <c r="HU52" s="88"/>
      <c r="HV52" s="88"/>
      <c r="HW52" s="88"/>
      <c r="HX52" s="88"/>
      <c r="HY52" s="88"/>
      <c r="HZ52" s="88"/>
      <c r="IA52" s="88"/>
      <c r="IB52" s="88"/>
      <c r="IC52" s="88"/>
      <c r="ID52" s="88"/>
      <c r="IE52" s="88"/>
      <c r="IF52" s="88"/>
      <c r="IG52" s="88"/>
      <c r="IH52" s="88"/>
      <c r="II52" s="88"/>
      <c r="IJ52" s="88"/>
      <c r="IK52" s="88"/>
      <c r="IL52" s="88"/>
      <c r="IM52" s="88"/>
      <c r="IN52" s="88"/>
      <c r="IO52" s="88"/>
      <c r="IP52" s="88"/>
      <c r="IQ52" s="88"/>
      <c r="IR52" s="88"/>
      <c r="IS52" s="88"/>
      <c r="IT52" s="88"/>
      <c r="IU52" s="88"/>
    </row>
    <row r="53" spans="1:255" s="89" customFormat="1" ht="12" customHeight="1" x14ac:dyDescent="0.25">
      <c r="A53" s="81"/>
      <c r="B53" s="122" t="s">
        <v>29</v>
      </c>
      <c r="C53" s="117"/>
      <c r="D53" s="117"/>
      <c r="E53" s="117"/>
      <c r="F53" s="118"/>
      <c r="G53" s="119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88"/>
      <c r="BH53" s="88"/>
      <c r="BI53" s="88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88"/>
      <c r="BV53" s="88"/>
      <c r="BW53" s="88"/>
      <c r="BX53" s="88"/>
      <c r="BY53" s="88"/>
      <c r="BZ53" s="88"/>
      <c r="CA53" s="88"/>
      <c r="CB53" s="88"/>
      <c r="CC53" s="88"/>
      <c r="CD53" s="88"/>
      <c r="CE53" s="88"/>
      <c r="CF53" s="88"/>
      <c r="CG53" s="88"/>
      <c r="CH53" s="88"/>
      <c r="CI53" s="88"/>
      <c r="CJ53" s="88"/>
      <c r="CK53" s="88"/>
      <c r="CL53" s="88"/>
      <c r="CM53" s="88"/>
      <c r="CN53" s="88"/>
      <c r="CO53" s="88"/>
      <c r="CP53" s="88"/>
      <c r="CQ53" s="88"/>
      <c r="CR53" s="88"/>
      <c r="CS53" s="88"/>
      <c r="CT53" s="88"/>
      <c r="CU53" s="88"/>
      <c r="CV53" s="88"/>
      <c r="CW53" s="88"/>
      <c r="CX53" s="88"/>
      <c r="CY53" s="88"/>
      <c r="CZ53" s="88"/>
      <c r="DA53" s="88"/>
      <c r="DB53" s="88"/>
      <c r="DC53" s="88"/>
      <c r="DD53" s="88"/>
      <c r="DE53" s="88"/>
      <c r="DF53" s="88"/>
      <c r="DG53" s="88"/>
      <c r="DH53" s="88"/>
      <c r="DI53" s="88"/>
      <c r="DJ53" s="88"/>
      <c r="DK53" s="88"/>
      <c r="DL53" s="88"/>
      <c r="DM53" s="88"/>
      <c r="DN53" s="88"/>
      <c r="DO53" s="88"/>
      <c r="DP53" s="88"/>
      <c r="DQ53" s="88"/>
      <c r="DR53" s="88"/>
      <c r="DS53" s="88"/>
      <c r="DT53" s="88"/>
      <c r="DU53" s="88"/>
      <c r="DV53" s="88"/>
      <c r="DW53" s="88"/>
      <c r="DX53" s="88"/>
      <c r="DY53" s="88"/>
      <c r="DZ53" s="88"/>
      <c r="EA53" s="88"/>
      <c r="EB53" s="88"/>
      <c r="EC53" s="88"/>
      <c r="ED53" s="88"/>
      <c r="EE53" s="88"/>
      <c r="EF53" s="88"/>
      <c r="EG53" s="88"/>
      <c r="EH53" s="88"/>
      <c r="EI53" s="88"/>
      <c r="EJ53" s="88"/>
      <c r="EK53" s="88"/>
      <c r="EL53" s="88"/>
      <c r="EM53" s="88"/>
      <c r="EN53" s="88"/>
      <c r="EO53" s="88"/>
      <c r="EP53" s="88"/>
      <c r="EQ53" s="88"/>
      <c r="ER53" s="88"/>
      <c r="ES53" s="88"/>
      <c r="ET53" s="88"/>
      <c r="EU53" s="88"/>
      <c r="EV53" s="88"/>
      <c r="EW53" s="88"/>
      <c r="EX53" s="88"/>
      <c r="EY53" s="88"/>
      <c r="EZ53" s="88"/>
      <c r="FA53" s="88"/>
      <c r="FB53" s="88"/>
      <c r="FC53" s="88"/>
      <c r="FD53" s="88"/>
      <c r="FE53" s="88"/>
      <c r="FF53" s="88"/>
      <c r="FG53" s="88"/>
      <c r="FH53" s="88"/>
      <c r="FI53" s="88"/>
      <c r="FJ53" s="88"/>
      <c r="FK53" s="88"/>
      <c r="FL53" s="88"/>
      <c r="FM53" s="88"/>
      <c r="FN53" s="88"/>
      <c r="FO53" s="88"/>
      <c r="FP53" s="88"/>
      <c r="FQ53" s="88"/>
      <c r="FR53" s="88"/>
      <c r="FS53" s="88"/>
      <c r="FT53" s="88"/>
      <c r="FU53" s="88"/>
      <c r="FV53" s="88"/>
      <c r="FW53" s="88"/>
      <c r="FX53" s="88"/>
      <c r="FY53" s="88"/>
      <c r="FZ53" s="88"/>
      <c r="GA53" s="88"/>
      <c r="GB53" s="88"/>
      <c r="GC53" s="88"/>
      <c r="GD53" s="88"/>
      <c r="GE53" s="88"/>
      <c r="GF53" s="88"/>
      <c r="GG53" s="88"/>
      <c r="GH53" s="88"/>
      <c r="GI53" s="88"/>
      <c r="GJ53" s="88"/>
      <c r="GK53" s="88"/>
      <c r="GL53" s="88"/>
      <c r="GM53" s="88"/>
      <c r="GN53" s="88"/>
      <c r="GO53" s="88"/>
      <c r="GP53" s="88"/>
      <c r="GQ53" s="88"/>
      <c r="GR53" s="88"/>
      <c r="GS53" s="88"/>
      <c r="GT53" s="88"/>
      <c r="GU53" s="88"/>
      <c r="GV53" s="88"/>
      <c r="GW53" s="88"/>
      <c r="GX53" s="88"/>
      <c r="GY53" s="88"/>
      <c r="GZ53" s="88"/>
      <c r="HA53" s="88"/>
      <c r="HB53" s="88"/>
      <c r="HC53" s="88"/>
      <c r="HD53" s="88"/>
      <c r="HE53" s="88"/>
      <c r="HF53" s="88"/>
      <c r="HG53" s="88"/>
      <c r="HH53" s="88"/>
      <c r="HI53" s="88"/>
      <c r="HJ53" s="88"/>
      <c r="HK53" s="88"/>
      <c r="HL53" s="88"/>
      <c r="HM53" s="88"/>
      <c r="HN53" s="88"/>
      <c r="HO53" s="88"/>
      <c r="HP53" s="88"/>
      <c r="HQ53" s="88"/>
      <c r="HR53" s="88"/>
      <c r="HS53" s="88"/>
      <c r="HT53" s="88"/>
      <c r="HU53" s="88"/>
      <c r="HV53" s="88"/>
      <c r="HW53" s="88"/>
      <c r="HX53" s="88"/>
      <c r="HY53" s="88"/>
      <c r="HZ53" s="88"/>
      <c r="IA53" s="88"/>
      <c r="IB53" s="88"/>
      <c r="IC53" s="88"/>
      <c r="ID53" s="88"/>
      <c r="IE53" s="88"/>
      <c r="IF53" s="88"/>
      <c r="IG53" s="88"/>
      <c r="IH53" s="88"/>
      <c r="II53" s="88"/>
      <c r="IJ53" s="88"/>
      <c r="IK53" s="88"/>
      <c r="IL53" s="88"/>
      <c r="IM53" s="88"/>
      <c r="IN53" s="88"/>
      <c r="IO53" s="88"/>
      <c r="IP53" s="88"/>
      <c r="IQ53" s="88"/>
      <c r="IR53" s="88"/>
      <c r="IS53" s="88"/>
      <c r="IT53" s="88"/>
      <c r="IU53" s="88"/>
    </row>
    <row r="54" spans="1:255" s="89" customFormat="1" ht="12" customHeight="1" x14ac:dyDescent="0.25">
      <c r="A54" s="81"/>
      <c r="B54" s="116" t="s">
        <v>103</v>
      </c>
      <c r="C54" s="117" t="s">
        <v>30</v>
      </c>
      <c r="D54" s="117">
        <v>200</v>
      </c>
      <c r="E54" s="117" t="s">
        <v>104</v>
      </c>
      <c r="F54" s="118">
        <v>1220</v>
      </c>
      <c r="G54" s="119">
        <f t="shared" ref="G54:G57" si="2">+D54*F54</f>
        <v>244000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88"/>
      <c r="CA54" s="88"/>
      <c r="CB54" s="88"/>
      <c r="CC54" s="88"/>
      <c r="CD54" s="88"/>
      <c r="CE54" s="88"/>
      <c r="CF54" s="88"/>
      <c r="CG54" s="88"/>
      <c r="CH54" s="88"/>
      <c r="CI54" s="88"/>
      <c r="CJ54" s="88"/>
      <c r="CK54" s="88"/>
      <c r="CL54" s="88"/>
      <c r="CM54" s="88"/>
      <c r="CN54" s="88"/>
      <c r="CO54" s="88"/>
      <c r="CP54" s="88"/>
      <c r="CQ54" s="88"/>
      <c r="CR54" s="88"/>
      <c r="CS54" s="88"/>
      <c r="CT54" s="88"/>
      <c r="CU54" s="88"/>
      <c r="CV54" s="88"/>
      <c r="CW54" s="88"/>
      <c r="CX54" s="88"/>
      <c r="CY54" s="88"/>
      <c r="CZ54" s="88"/>
      <c r="DA54" s="88"/>
      <c r="DB54" s="88"/>
      <c r="DC54" s="88"/>
      <c r="DD54" s="88"/>
      <c r="DE54" s="88"/>
      <c r="DF54" s="88"/>
      <c r="DG54" s="88"/>
      <c r="DH54" s="88"/>
      <c r="DI54" s="88"/>
      <c r="DJ54" s="88"/>
      <c r="DK54" s="88"/>
      <c r="DL54" s="88"/>
      <c r="DM54" s="88"/>
      <c r="DN54" s="88"/>
      <c r="DO54" s="88"/>
      <c r="DP54" s="88"/>
      <c r="DQ54" s="88"/>
      <c r="DR54" s="88"/>
      <c r="DS54" s="88"/>
      <c r="DT54" s="88"/>
      <c r="DU54" s="88"/>
      <c r="DV54" s="88"/>
      <c r="DW54" s="88"/>
      <c r="DX54" s="88"/>
      <c r="DY54" s="88"/>
      <c r="DZ54" s="88"/>
      <c r="EA54" s="88"/>
      <c r="EB54" s="88"/>
      <c r="EC54" s="88"/>
      <c r="ED54" s="88"/>
      <c r="EE54" s="88"/>
      <c r="EF54" s="88"/>
      <c r="EG54" s="88"/>
      <c r="EH54" s="88"/>
      <c r="EI54" s="88"/>
      <c r="EJ54" s="88"/>
      <c r="EK54" s="88"/>
      <c r="EL54" s="88"/>
      <c r="EM54" s="88"/>
      <c r="EN54" s="88"/>
      <c r="EO54" s="88"/>
      <c r="EP54" s="88"/>
      <c r="EQ54" s="88"/>
      <c r="ER54" s="88"/>
      <c r="ES54" s="88"/>
      <c r="ET54" s="88"/>
      <c r="EU54" s="88"/>
      <c r="EV54" s="88"/>
      <c r="EW54" s="88"/>
      <c r="EX54" s="88"/>
      <c r="EY54" s="88"/>
      <c r="EZ54" s="88"/>
      <c r="FA54" s="88"/>
      <c r="FB54" s="88"/>
      <c r="FC54" s="88"/>
      <c r="FD54" s="88"/>
      <c r="FE54" s="88"/>
      <c r="FF54" s="88"/>
      <c r="FG54" s="88"/>
      <c r="FH54" s="88"/>
      <c r="FI54" s="88"/>
      <c r="FJ54" s="88"/>
      <c r="FK54" s="88"/>
      <c r="FL54" s="88"/>
      <c r="FM54" s="88"/>
      <c r="FN54" s="88"/>
      <c r="FO54" s="88"/>
      <c r="FP54" s="88"/>
      <c r="FQ54" s="88"/>
      <c r="FR54" s="88"/>
      <c r="FS54" s="88"/>
      <c r="FT54" s="88"/>
      <c r="FU54" s="88"/>
      <c r="FV54" s="88"/>
      <c r="FW54" s="88"/>
      <c r="FX54" s="88"/>
      <c r="FY54" s="88"/>
      <c r="FZ54" s="88"/>
      <c r="GA54" s="88"/>
      <c r="GB54" s="88"/>
      <c r="GC54" s="88"/>
      <c r="GD54" s="88"/>
      <c r="GE54" s="88"/>
      <c r="GF54" s="88"/>
      <c r="GG54" s="88"/>
      <c r="GH54" s="88"/>
      <c r="GI54" s="88"/>
      <c r="GJ54" s="88"/>
      <c r="GK54" s="88"/>
      <c r="GL54" s="88"/>
      <c r="GM54" s="88"/>
      <c r="GN54" s="88"/>
      <c r="GO54" s="88"/>
      <c r="GP54" s="88"/>
      <c r="GQ54" s="88"/>
      <c r="GR54" s="88"/>
      <c r="GS54" s="88"/>
      <c r="GT54" s="88"/>
      <c r="GU54" s="88"/>
      <c r="GV54" s="88"/>
      <c r="GW54" s="88"/>
      <c r="GX54" s="88"/>
      <c r="GY54" s="88"/>
      <c r="GZ54" s="88"/>
      <c r="HA54" s="88"/>
      <c r="HB54" s="88"/>
      <c r="HC54" s="88"/>
      <c r="HD54" s="88"/>
      <c r="HE54" s="88"/>
      <c r="HF54" s="88"/>
      <c r="HG54" s="88"/>
      <c r="HH54" s="88"/>
      <c r="HI54" s="88"/>
      <c r="HJ54" s="88"/>
      <c r="HK54" s="88"/>
      <c r="HL54" s="88"/>
      <c r="HM54" s="88"/>
      <c r="HN54" s="88"/>
      <c r="HO54" s="88"/>
      <c r="HP54" s="88"/>
      <c r="HQ54" s="88"/>
      <c r="HR54" s="88"/>
      <c r="HS54" s="88"/>
      <c r="HT54" s="88"/>
      <c r="HU54" s="88"/>
      <c r="HV54" s="88"/>
      <c r="HW54" s="88"/>
      <c r="HX54" s="88"/>
      <c r="HY54" s="88"/>
      <c r="HZ54" s="88"/>
      <c r="IA54" s="88"/>
      <c r="IB54" s="88"/>
      <c r="IC54" s="88"/>
      <c r="ID54" s="88"/>
      <c r="IE54" s="88"/>
      <c r="IF54" s="88"/>
      <c r="IG54" s="88"/>
      <c r="IH54" s="88"/>
      <c r="II54" s="88"/>
      <c r="IJ54" s="88"/>
      <c r="IK54" s="88"/>
      <c r="IL54" s="88"/>
      <c r="IM54" s="88"/>
      <c r="IN54" s="88"/>
      <c r="IO54" s="88"/>
      <c r="IP54" s="88"/>
      <c r="IQ54" s="88"/>
      <c r="IR54" s="88"/>
      <c r="IS54" s="88"/>
      <c r="IT54" s="88"/>
      <c r="IU54" s="88"/>
    </row>
    <row r="55" spans="1:255" s="89" customFormat="1" ht="12" customHeight="1" x14ac:dyDescent="0.25">
      <c r="A55" s="81"/>
      <c r="B55" s="116" t="s">
        <v>70</v>
      </c>
      <c r="C55" s="117" t="s">
        <v>30</v>
      </c>
      <c r="D55" s="117">
        <v>300</v>
      </c>
      <c r="E55" s="117" t="s">
        <v>105</v>
      </c>
      <c r="F55" s="118">
        <v>1571</v>
      </c>
      <c r="G55" s="119">
        <f t="shared" si="2"/>
        <v>471300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88"/>
      <c r="AS55" s="88"/>
      <c r="AT55" s="88"/>
      <c r="AU55" s="88"/>
      <c r="AV55" s="88"/>
      <c r="AW55" s="88"/>
      <c r="AX55" s="88"/>
      <c r="AY55" s="88"/>
      <c r="AZ55" s="88"/>
      <c r="BA55" s="88"/>
      <c r="BB55" s="88"/>
      <c r="BC55" s="88"/>
      <c r="BD55" s="88"/>
      <c r="BE55" s="88"/>
      <c r="BF55" s="88"/>
      <c r="BG55" s="88"/>
      <c r="BH55" s="88"/>
      <c r="BI55" s="88"/>
      <c r="BJ55" s="88"/>
      <c r="BK55" s="88"/>
      <c r="BL55" s="88"/>
      <c r="BM55" s="88"/>
      <c r="BN55" s="88"/>
      <c r="BO55" s="88"/>
      <c r="BP55" s="88"/>
      <c r="BQ55" s="88"/>
      <c r="BR55" s="88"/>
      <c r="BS55" s="88"/>
      <c r="BT55" s="88"/>
      <c r="BU55" s="88"/>
      <c r="BV55" s="88"/>
      <c r="BW55" s="88"/>
      <c r="BX55" s="88"/>
      <c r="BY55" s="88"/>
      <c r="BZ55" s="88"/>
      <c r="CA55" s="88"/>
      <c r="CB55" s="88"/>
      <c r="CC55" s="88"/>
      <c r="CD55" s="88"/>
      <c r="CE55" s="88"/>
      <c r="CF55" s="88"/>
      <c r="CG55" s="88"/>
      <c r="CH55" s="88"/>
      <c r="CI55" s="88"/>
      <c r="CJ55" s="88"/>
      <c r="CK55" s="88"/>
      <c r="CL55" s="88"/>
      <c r="CM55" s="88"/>
      <c r="CN55" s="88"/>
      <c r="CO55" s="88"/>
      <c r="CP55" s="88"/>
      <c r="CQ55" s="88"/>
      <c r="CR55" s="88"/>
      <c r="CS55" s="88"/>
      <c r="CT55" s="88"/>
      <c r="CU55" s="88"/>
      <c r="CV55" s="88"/>
      <c r="CW55" s="88"/>
      <c r="CX55" s="88"/>
      <c r="CY55" s="88"/>
      <c r="CZ55" s="88"/>
      <c r="DA55" s="88"/>
      <c r="DB55" s="88"/>
      <c r="DC55" s="88"/>
      <c r="DD55" s="88"/>
      <c r="DE55" s="88"/>
      <c r="DF55" s="88"/>
      <c r="DG55" s="88"/>
      <c r="DH55" s="88"/>
      <c r="DI55" s="88"/>
      <c r="DJ55" s="88"/>
      <c r="DK55" s="88"/>
      <c r="DL55" s="88"/>
      <c r="DM55" s="88"/>
      <c r="DN55" s="88"/>
      <c r="DO55" s="88"/>
      <c r="DP55" s="88"/>
      <c r="DQ55" s="88"/>
      <c r="DR55" s="88"/>
      <c r="DS55" s="88"/>
      <c r="DT55" s="88"/>
      <c r="DU55" s="88"/>
      <c r="DV55" s="88"/>
      <c r="DW55" s="88"/>
      <c r="DX55" s="88"/>
      <c r="DY55" s="88"/>
      <c r="DZ55" s="88"/>
      <c r="EA55" s="88"/>
      <c r="EB55" s="88"/>
      <c r="EC55" s="88"/>
      <c r="ED55" s="88"/>
      <c r="EE55" s="88"/>
      <c r="EF55" s="88"/>
      <c r="EG55" s="88"/>
      <c r="EH55" s="88"/>
      <c r="EI55" s="88"/>
      <c r="EJ55" s="88"/>
      <c r="EK55" s="88"/>
      <c r="EL55" s="88"/>
      <c r="EM55" s="88"/>
      <c r="EN55" s="88"/>
      <c r="EO55" s="88"/>
      <c r="EP55" s="88"/>
      <c r="EQ55" s="88"/>
      <c r="ER55" s="88"/>
      <c r="ES55" s="88"/>
      <c r="ET55" s="88"/>
      <c r="EU55" s="88"/>
      <c r="EV55" s="88"/>
      <c r="EW55" s="88"/>
      <c r="EX55" s="88"/>
      <c r="EY55" s="88"/>
      <c r="EZ55" s="88"/>
      <c r="FA55" s="88"/>
      <c r="FB55" s="88"/>
      <c r="FC55" s="88"/>
      <c r="FD55" s="88"/>
      <c r="FE55" s="88"/>
      <c r="FF55" s="88"/>
      <c r="FG55" s="88"/>
      <c r="FH55" s="88"/>
      <c r="FI55" s="88"/>
      <c r="FJ55" s="88"/>
      <c r="FK55" s="88"/>
      <c r="FL55" s="88"/>
      <c r="FM55" s="88"/>
      <c r="FN55" s="88"/>
      <c r="FO55" s="88"/>
      <c r="FP55" s="88"/>
      <c r="FQ55" s="88"/>
      <c r="FR55" s="88"/>
      <c r="FS55" s="88"/>
      <c r="FT55" s="88"/>
      <c r="FU55" s="88"/>
      <c r="FV55" s="88"/>
      <c r="FW55" s="88"/>
      <c r="FX55" s="88"/>
      <c r="FY55" s="88"/>
      <c r="FZ55" s="88"/>
      <c r="GA55" s="88"/>
      <c r="GB55" s="88"/>
      <c r="GC55" s="88"/>
      <c r="GD55" s="88"/>
      <c r="GE55" s="88"/>
      <c r="GF55" s="88"/>
      <c r="GG55" s="88"/>
      <c r="GH55" s="88"/>
      <c r="GI55" s="88"/>
      <c r="GJ55" s="88"/>
      <c r="GK55" s="88"/>
      <c r="GL55" s="88"/>
      <c r="GM55" s="88"/>
      <c r="GN55" s="88"/>
      <c r="GO55" s="88"/>
      <c r="GP55" s="88"/>
      <c r="GQ55" s="88"/>
      <c r="GR55" s="88"/>
      <c r="GS55" s="88"/>
      <c r="GT55" s="88"/>
      <c r="GU55" s="88"/>
      <c r="GV55" s="88"/>
      <c r="GW55" s="88"/>
      <c r="GX55" s="88"/>
      <c r="GY55" s="88"/>
      <c r="GZ55" s="88"/>
      <c r="HA55" s="88"/>
      <c r="HB55" s="88"/>
      <c r="HC55" s="88"/>
      <c r="HD55" s="88"/>
      <c r="HE55" s="88"/>
      <c r="HF55" s="88"/>
      <c r="HG55" s="88"/>
      <c r="HH55" s="88"/>
      <c r="HI55" s="88"/>
      <c r="HJ55" s="88"/>
      <c r="HK55" s="88"/>
      <c r="HL55" s="88"/>
      <c r="HM55" s="88"/>
      <c r="HN55" s="88"/>
      <c r="HO55" s="88"/>
      <c r="HP55" s="88"/>
      <c r="HQ55" s="88"/>
      <c r="HR55" s="88"/>
      <c r="HS55" s="88"/>
      <c r="HT55" s="88"/>
      <c r="HU55" s="88"/>
      <c r="HV55" s="88"/>
      <c r="HW55" s="88"/>
      <c r="HX55" s="88"/>
      <c r="HY55" s="88"/>
      <c r="HZ55" s="88"/>
      <c r="IA55" s="88"/>
      <c r="IB55" s="88"/>
      <c r="IC55" s="88"/>
      <c r="ID55" s="88"/>
      <c r="IE55" s="88"/>
      <c r="IF55" s="88"/>
      <c r="IG55" s="88"/>
      <c r="IH55" s="88"/>
      <c r="II55" s="88"/>
      <c r="IJ55" s="88"/>
      <c r="IK55" s="88"/>
      <c r="IL55" s="88"/>
      <c r="IM55" s="88"/>
      <c r="IN55" s="88"/>
      <c r="IO55" s="88"/>
      <c r="IP55" s="88"/>
      <c r="IQ55" s="88"/>
      <c r="IR55" s="88"/>
      <c r="IS55" s="88"/>
      <c r="IT55" s="88"/>
      <c r="IU55" s="88"/>
    </row>
    <row r="56" spans="1:255" s="89" customFormat="1" ht="12" customHeight="1" x14ac:dyDescent="0.25">
      <c r="A56" s="81"/>
      <c r="B56" s="116" t="s">
        <v>106</v>
      </c>
      <c r="C56" s="117" t="s">
        <v>30</v>
      </c>
      <c r="D56" s="117">
        <v>150</v>
      </c>
      <c r="E56" s="117" t="s">
        <v>105</v>
      </c>
      <c r="F56" s="118">
        <v>1476</v>
      </c>
      <c r="G56" s="119">
        <f t="shared" si="2"/>
        <v>221400</v>
      </c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8"/>
      <c r="DM56" s="88"/>
      <c r="DN56" s="88"/>
      <c r="DO56" s="88"/>
      <c r="DP56" s="88"/>
      <c r="DQ56" s="88"/>
      <c r="DR56" s="88"/>
      <c r="DS56" s="88"/>
      <c r="DT56" s="88"/>
      <c r="DU56" s="88"/>
      <c r="DV56" s="88"/>
      <c r="DW56" s="88"/>
      <c r="DX56" s="88"/>
      <c r="DY56" s="88"/>
      <c r="DZ56" s="88"/>
      <c r="EA56" s="88"/>
      <c r="EB56" s="88"/>
      <c r="EC56" s="88"/>
      <c r="ED56" s="88"/>
      <c r="EE56" s="88"/>
      <c r="EF56" s="88"/>
      <c r="EG56" s="88"/>
      <c r="EH56" s="88"/>
      <c r="EI56" s="88"/>
      <c r="EJ56" s="88"/>
      <c r="EK56" s="88"/>
      <c r="EL56" s="88"/>
      <c r="EM56" s="88"/>
      <c r="EN56" s="88"/>
      <c r="EO56" s="88"/>
      <c r="EP56" s="88"/>
      <c r="EQ56" s="88"/>
      <c r="ER56" s="88"/>
      <c r="ES56" s="88"/>
      <c r="ET56" s="88"/>
      <c r="EU56" s="88"/>
      <c r="EV56" s="88"/>
      <c r="EW56" s="88"/>
      <c r="EX56" s="88"/>
      <c r="EY56" s="88"/>
      <c r="EZ56" s="88"/>
      <c r="FA56" s="88"/>
      <c r="FB56" s="88"/>
      <c r="FC56" s="88"/>
      <c r="FD56" s="88"/>
      <c r="FE56" s="88"/>
      <c r="FF56" s="88"/>
      <c r="FG56" s="88"/>
      <c r="FH56" s="88"/>
      <c r="FI56" s="88"/>
      <c r="FJ56" s="88"/>
      <c r="FK56" s="88"/>
      <c r="FL56" s="88"/>
      <c r="FM56" s="88"/>
      <c r="FN56" s="88"/>
      <c r="FO56" s="88"/>
      <c r="FP56" s="88"/>
      <c r="FQ56" s="88"/>
      <c r="FR56" s="88"/>
      <c r="FS56" s="88"/>
      <c r="FT56" s="88"/>
      <c r="FU56" s="88"/>
      <c r="FV56" s="88"/>
      <c r="FW56" s="88"/>
      <c r="FX56" s="88"/>
      <c r="FY56" s="88"/>
      <c r="FZ56" s="88"/>
      <c r="GA56" s="88"/>
      <c r="GB56" s="88"/>
      <c r="GC56" s="88"/>
      <c r="GD56" s="88"/>
      <c r="GE56" s="88"/>
      <c r="GF56" s="88"/>
      <c r="GG56" s="88"/>
      <c r="GH56" s="88"/>
      <c r="GI56" s="88"/>
      <c r="GJ56" s="88"/>
      <c r="GK56" s="88"/>
      <c r="GL56" s="88"/>
      <c r="GM56" s="88"/>
      <c r="GN56" s="88"/>
      <c r="GO56" s="88"/>
      <c r="GP56" s="88"/>
      <c r="GQ56" s="88"/>
      <c r="GR56" s="88"/>
      <c r="GS56" s="88"/>
      <c r="GT56" s="88"/>
      <c r="GU56" s="88"/>
      <c r="GV56" s="88"/>
      <c r="GW56" s="88"/>
      <c r="GX56" s="88"/>
      <c r="GY56" s="88"/>
      <c r="GZ56" s="88"/>
      <c r="HA56" s="88"/>
      <c r="HB56" s="88"/>
      <c r="HC56" s="88"/>
      <c r="HD56" s="88"/>
      <c r="HE56" s="88"/>
      <c r="HF56" s="88"/>
      <c r="HG56" s="88"/>
      <c r="HH56" s="88"/>
      <c r="HI56" s="88"/>
      <c r="HJ56" s="88"/>
      <c r="HK56" s="88"/>
      <c r="HL56" s="88"/>
      <c r="HM56" s="88"/>
      <c r="HN56" s="88"/>
      <c r="HO56" s="88"/>
      <c r="HP56" s="88"/>
      <c r="HQ56" s="88"/>
      <c r="HR56" s="88"/>
      <c r="HS56" s="88"/>
      <c r="HT56" s="88"/>
      <c r="HU56" s="88"/>
      <c r="HV56" s="88"/>
      <c r="HW56" s="88"/>
      <c r="HX56" s="88"/>
      <c r="HY56" s="88"/>
      <c r="HZ56" s="88"/>
      <c r="IA56" s="88"/>
      <c r="IB56" s="88"/>
      <c r="IC56" s="88"/>
      <c r="ID56" s="88"/>
      <c r="IE56" s="88"/>
      <c r="IF56" s="88"/>
      <c r="IG56" s="88"/>
      <c r="IH56" s="88"/>
      <c r="II56" s="88"/>
      <c r="IJ56" s="88"/>
      <c r="IK56" s="88"/>
      <c r="IL56" s="88"/>
      <c r="IM56" s="88"/>
      <c r="IN56" s="88"/>
      <c r="IO56" s="88"/>
      <c r="IP56" s="88"/>
      <c r="IQ56" s="88"/>
      <c r="IR56" s="88"/>
      <c r="IS56" s="88"/>
      <c r="IT56" s="88"/>
      <c r="IU56" s="88"/>
    </row>
    <row r="57" spans="1:255" s="89" customFormat="1" ht="12" customHeight="1" x14ac:dyDescent="0.25">
      <c r="A57" s="81"/>
      <c r="B57" s="116" t="s">
        <v>107</v>
      </c>
      <c r="C57" s="117" t="s">
        <v>30</v>
      </c>
      <c r="D57" s="117">
        <v>200</v>
      </c>
      <c r="E57" s="117" t="s">
        <v>105</v>
      </c>
      <c r="F57" s="118">
        <v>1981</v>
      </c>
      <c r="G57" s="119">
        <f t="shared" si="2"/>
        <v>396200</v>
      </c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88"/>
      <c r="BW57" s="88"/>
      <c r="BX57" s="88"/>
      <c r="BY57" s="88"/>
      <c r="BZ57" s="88"/>
      <c r="CA57" s="88"/>
      <c r="CB57" s="88"/>
      <c r="CC57" s="88"/>
      <c r="CD57" s="88"/>
      <c r="CE57" s="88"/>
      <c r="CF57" s="88"/>
      <c r="CG57" s="88"/>
      <c r="CH57" s="88"/>
      <c r="CI57" s="88"/>
      <c r="CJ57" s="88"/>
      <c r="CK57" s="88"/>
      <c r="CL57" s="88"/>
      <c r="CM57" s="88"/>
      <c r="CN57" s="88"/>
      <c r="CO57" s="88"/>
      <c r="CP57" s="88"/>
      <c r="CQ57" s="88"/>
      <c r="CR57" s="88"/>
      <c r="CS57" s="88"/>
      <c r="CT57" s="88"/>
      <c r="CU57" s="88"/>
      <c r="CV57" s="88"/>
      <c r="CW57" s="88"/>
      <c r="CX57" s="88"/>
      <c r="CY57" s="88"/>
      <c r="CZ57" s="88"/>
      <c r="DA57" s="88"/>
      <c r="DB57" s="88"/>
      <c r="DC57" s="88"/>
      <c r="DD57" s="88"/>
      <c r="DE57" s="88"/>
      <c r="DF57" s="88"/>
      <c r="DG57" s="88"/>
      <c r="DH57" s="88"/>
      <c r="DI57" s="88"/>
      <c r="DJ57" s="88"/>
      <c r="DK57" s="88"/>
      <c r="DL57" s="88"/>
      <c r="DM57" s="88"/>
      <c r="DN57" s="88"/>
      <c r="DO57" s="88"/>
      <c r="DP57" s="88"/>
      <c r="DQ57" s="88"/>
      <c r="DR57" s="88"/>
      <c r="DS57" s="88"/>
      <c r="DT57" s="88"/>
      <c r="DU57" s="88"/>
      <c r="DV57" s="88"/>
      <c r="DW57" s="88"/>
      <c r="DX57" s="88"/>
      <c r="DY57" s="88"/>
      <c r="DZ57" s="88"/>
      <c r="EA57" s="88"/>
      <c r="EB57" s="88"/>
      <c r="EC57" s="88"/>
      <c r="ED57" s="88"/>
      <c r="EE57" s="88"/>
      <c r="EF57" s="88"/>
      <c r="EG57" s="88"/>
      <c r="EH57" s="88"/>
      <c r="EI57" s="88"/>
      <c r="EJ57" s="88"/>
      <c r="EK57" s="88"/>
      <c r="EL57" s="88"/>
      <c r="EM57" s="88"/>
      <c r="EN57" s="88"/>
      <c r="EO57" s="88"/>
      <c r="EP57" s="88"/>
      <c r="EQ57" s="88"/>
      <c r="ER57" s="88"/>
      <c r="ES57" s="88"/>
      <c r="ET57" s="88"/>
      <c r="EU57" s="88"/>
      <c r="EV57" s="88"/>
      <c r="EW57" s="88"/>
      <c r="EX57" s="88"/>
      <c r="EY57" s="88"/>
      <c r="EZ57" s="88"/>
      <c r="FA57" s="88"/>
      <c r="FB57" s="88"/>
      <c r="FC57" s="88"/>
      <c r="FD57" s="88"/>
      <c r="FE57" s="88"/>
      <c r="FF57" s="88"/>
      <c r="FG57" s="88"/>
      <c r="FH57" s="88"/>
      <c r="FI57" s="88"/>
      <c r="FJ57" s="88"/>
      <c r="FK57" s="88"/>
      <c r="FL57" s="88"/>
      <c r="FM57" s="88"/>
      <c r="FN57" s="88"/>
      <c r="FO57" s="88"/>
      <c r="FP57" s="88"/>
      <c r="FQ57" s="88"/>
      <c r="FR57" s="88"/>
      <c r="FS57" s="88"/>
      <c r="FT57" s="88"/>
      <c r="FU57" s="88"/>
      <c r="FV57" s="88"/>
      <c r="FW57" s="88"/>
      <c r="FX57" s="88"/>
      <c r="FY57" s="88"/>
      <c r="FZ57" s="88"/>
      <c r="GA57" s="88"/>
      <c r="GB57" s="88"/>
      <c r="GC57" s="88"/>
      <c r="GD57" s="88"/>
      <c r="GE57" s="88"/>
      <c r="GF57" s="88"/>
      <c r="GG57" s="88"/>
      <c r="GH57" s="88"/>
      <c r="GI57" s="88"/>
      <c r="GJ57" s="88"/>
      <c r="GK57" s="88"/>
      <c r="GL57" s="88"/>
      <c r="GM57" s="88"/>
      <c r="GN57" s="88"/>
      <c r="GO57" s="88"/>
      <c r="GP57" s="88"/>
      <c r="GQ57" s="88"/>
      <c r="GR57" s="88"/>
      <c r="GS57" s="88"/>
      <c r="GT57" s="88"/>
      <c r="GU57" s="88"/>
      <c r="GV57" s="88"/>
      <c r="GW57" s="88"/>
      <c r="GX57" s="88"/>
      <c r="GY57" s="88"/>
      <c r="GZ57" s="88"/>
      <c r="HA57" s="88"/>
      <c r="HB57" s="88"/>
      <c r="HC57" s="88"/>
      <c r="HD57" s="88"/>
      <c r="HE57" s="88"/>
      <c r="HF57" s="88"/>
      <c r="HG57" s="88"/>
      <c r="HH57" s="88"/>
      <c r="HI57" s="88"/>
      <c r="HJ57" s="88"/>
      <c r="HK57" s="88"/>
      <c r="HL57" s="88"/>
      <c r="HM57" s="88"/>
      <c r="HN57" s="88"/>
      <c r="HO57" s="88"/>
      <c r="HP57" s="88"/>
      <c r="HQ57" s="88"/>
      <c r="HR57" s="88"/>
      <c r="HS57" s="88"/>
      <c r="HT57" s="88"/>
      <c r="HU57" s="88"/>
      <c r="HV57" s="88"/>
      <c r="HW57" s="88"/>
      <c r="HX57" s="88"/>
      <c r="HY57" s="88"/>
      <c r="HZ57" s="88"/>
      <c r="IA57" s="88"/>
      <c r="IB57" s="88"/>
      <c r="IC57" s="88"/>
      <c r="ID57" s="88"/>
      <c r="IE57" s="88"/>
      <c r="IF57" s="88"/>
      <c r="IG57" s="88"/>
      <c r="IH57" s="88"/>
      <c r="II57" s="88"/>
      <c r="IJ57" s="88"/>
      <c r="IK57" s="88"/>
      <c r="IL57" s="88"/>
      <c r="IM57" s="88"/>
      <c r="IN57" s="88"/>
      <c r="IO57" s="88"/>
      <c r="IP57" s="88"/>
      <c r="IQ57" s="88"/>
      <c r="IR57" s="88"/>
      <c r="IS57" s="88"/>
      <c r="IT57" s="88"/>
      <c r="IU57" s="88"/>
    </row>
    <row r="58" spans="1:255" s="89" customFormat="1" ht="12" customHeight="1" x14ac:dyDescent="0.25">
      <c r="A58" s="81"/>
      <c r="B58" s="122" t="s">
        <v>31</v>
      </c>
      <c r="C58" s="117"/>
      <c r="D58" s="117"/>
      <c r="E58" s="117"/>
      <c r="F58" s="118"/>
      <c r="G58" s="119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8"/>
      <c r="CL58" s="88"/>
      <c r="CM58" s="88"/>
      <c r="CN58" s="88"/>
      <c r="CO58" s="88"/>
      <c r="CP58" s="88"/>
      <c r="CQ58" s="88"/>
      <c r="CR58" s="88"/>
      <c r="CS58" s="88"/>
      <c r="CT58" s="88"/>
      <c r="CU58" s="88"/>
      <c r="CV58" s="88"/>
      <c r="CW58" s="88"/>
      <c r="CX58" s="88"/>
      <c r="CY58" s="88"/>
      <c r="CZ58" s="88"/>
      <c r="DA58" s="88"/>
      <c r="DB58" s="88"/>
      <c r="DC58" s="88"/>
      <c r="DD58" s="88"/>
      <c r="DE58" s="88"/>
      <c r="DF58" s="88"/>
      <c r="DG58" s="88"/>
      <c r="DH58" s="88"/>
      <c r="DI58" s="88"/>
      <c r="DJ58" s="88"/>
      <c r="DK58" s="88"/>
      <c r="DL58" s="88"/>
      <c r="DM58" s="88"/>
      <c r="DN58" s="88"/>
      <c r="DO58" s="88"/>
      <c r="DP58" s="88"/>
      <c r="DQ58" s="88"/>
      <c r="DR58" s="88"/>
      <c r="DS58" s="88"/>
      <c r="DT58" s="88"/>
      <c r="DU58" s="88"/>
      <c r="DV58" s="88"/>
      <c r="DW58" s="88"/>
      <c r="DX58" s="88"/>
      <c r="DY58" s="88"/>
      <c r="DZ58" s="88"/>
      <c r="EA58" s="88"/>
      <c r="EB58" s="88"/>
      <c r="EC58" s="88"/>
      <c r="ED58" s="88"/>
      <c r="EE58" s="88"/>
      <c r="EF58" s="88"/>
      <c r="EG58" s="88"/>
      <c r="EH58" s="88"/>
      <c r="EI58" s="88"/>
      <c r="EJ58" s="88"/>
      <c r="EK58" s="88"/>
      <c r="EL58" s="88"/>
      <c r="EM58" s="88"/>
      <c r="EN58" s="88"/>
      <c r="EO58" s="88"/>
      <c r="EP58" s="88"/>
      <c r="EQ58" s="88"/>
      <c r="ER58" s="88"/>
      <c r="ES58" s="88"/>
      <c r="ET58" s="88"/>
      <c r="EU58" s="88"/>
      <c r="EV58" s="88"/>
      <c r="EW58" s="88"/>
      <c r="EX58" s="88"/>
      <c r="EY58" s="88"/>
      <c r="EZ58" s="88"/>
      <c r="FA58" s="88"/>
      <c r="FB58" s="88"/>
      <c r="FC58" s="88"/>
      <c r="FD58" s="88"/>
      <c r="FE58" s="88"/>
      <c r="FF58" s="88"/>
      <c r="FG58" s="88"/>
      <c r="FH58" s="88"/>
      <c r="FI58" s="88"/>
      <c r="FJ58" s="88"/>
      <c r="FK58" s="88"/>
      <c r="FL58" s="88"/>
      <c r="FM58" s="88"/>
      <c r="FN58" s="88"/>
      <c r="FO58" s="88"/>
      <c r="FP58" s="88"/>
      <c r="FQ58" s="88"/>
      <c r="FR58" s="88"/>
      <c r="FS58" s="88"/>
      <c r="FT58" s="88"/>
      <c r="FU58" s="88"/>
      <c r="FV58" s="88"/>
      <c r="FW58" s="88"/>
      <c r="FX58" s="88"/>
      <c r="FY58" s="88"/>
      <c r="FZ58" s="88"/>
      <c r="GA58" s="88"/>
      <c r="GB58" s="88"/>
      <c r="GC58" s="88"/>
      <c r="GD58" s="88"/>
      <c r="GE58" s="88"/>
      <c r="GF58" s="88"/>
      <c r="GG58" s="88"/>
      <c r="GH58" s="88"/>
      <c r="GI58" s="88"/>
      <c r="GJ58" s="88"/>
      <c r="GK58" s="88"/>
      <c r="GL58" s="88"/>
      <c r="GM58" s="88"/>
      <c r="GN58" s="88"/>
      <c r="GO58" s="88"/>
      <c r="GP58" s="88"/>
      <c r="GQ58" s="88"/>
      <c r="GR58" s="88"/>
      <c r="GS58" s="88"/>
      <c r="GT58" s="88"/>
      <c r="GU58" s="88"/>
      <c r="GV58" s="88"/>
      <c r="GW58" s="88"/>
      <c r="GX58" s="88"/>
      <c r="GY58" s="88"/>
      <c r="GZ58" s="88"/>
      <c r="HA58" s="88"/>
      <c r="HB58" s="88"/>
      <c r="HC58" s="88"/>
      <c r="HD58" s="88"/>
      <c r="HE58" s="88"/>
      <c r="HF58" s="88"/>
      <c r="HG58" s="88"/>
      <c r="HH58" s="88"/>
      <c r="HI58" s="88"/>
      <c r="HJ58" s="88"/>
      <c r="HK58" s="88"/>
      <c r="HL58" s="88"/>
      <c r="HM58" s="88"/>
      <c r="HN58" s="88"/>
      <c r="HO58" s="88"/>
      <c r="HP58" s="88"/>
      <c r="HQ58" s="88"/>
      <c r="HR58" s="88"/>
      <c r="HS58" s="88"/>
      <c r="HT58" s="88"/>
      <c r="HU58" s="88"/>
      <c r="HV58" s="88"/>
      <c r="HW58" s="88"/>
      <c r="HX58" s="88"/>
      <c r="HY58" s="88"/>
      <c r="HZ58" s="88"/>
      <c r="IA58" s="88"/>
      <c r="IB58" s="88"/>
      <c r="IC58" s="88"/>
      <c r="ID58" s="88"/>
      <c r="IE58" s="88"/>
      <c r="IF58" s="88"/>
      <c r="IG58" s="88"/>
      <c r="IH58" s="88"/>
      <c r="II58" s="88"/>
      <c r="IJ58" s="88"/>
      <c r="IK58" s="88"/>
      <c r="IL58" s="88"/>
      <c r="IM58" s="88"/>
      <c r="IN58" s="88"/>
      <c r="IO58" s="88"/>
      <c r="IP58" s="88"/>
      <c r="IQ58" s="88"/>
      <c r="IR58" s="88"/>
      <c r="IS58" s="88"/>
      <c r="IT58" s="88"/>
      <c r="IU58" s="88"/>
    </row>
    <row r="59" spans="1:255" s="89" customFormat="1" ht="12" customHeight="1" x14ac:dyDescent="0.25">
      <c r="A59" s="81"/>
      <c r="B59" s="116" t="s">
        <v>108</v>
      </c>
      <c r="C59" s="117" t="s">
        <v>71</v>
      </c>
      <c r="D59" s="117">
        <v>2</v>
      </c>
      <c r="E59" s="117" t="s">
        <v>64</v>
      </c>
      <c r="F59" s="118">
        <v>42194</v>
      </c>
      <c r="G59" s="119">
        <f t="shared" ref="G59:G70" si="3">F59*D59</f>
        <v>84388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88"/>
      <c r="CA59" s="88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  <c r="CN59" s="88"/>
      <c r="CO59" s="88"/>
      <c r="CP59" s="88"/>
      <c r="CQ59" s="88"/>
      <c r="CR59" s="88"/>
      <c r="CS59" s="88"/>
      <c r="CT59" s="88"/>
      <c r="CU59" s="88"/>
      <c r="CV59" s="88"/>
      <c r="CW59" s="88"/>
      <c r="CX59" s="88"/>
      <c r="CY59" s="88"/>
      <c r="CZ59" s="88"/>
      <c r="DA59" s="88"/>
      <c r="DB59" s="88"/>
      <c r="DC59" s="88"/>
      <c r="DD59" s="88"/>
      <c r="DE59" s="88"/>
      <c r="DF59" s="88"/>
      <c r="DG59" s="88"/>
      <c r="DH59" s="88"/>
      <c r="DI59" s="88"/>
      <c r="DJ59" s="88"/>
      <c r="DK59" s="88"/>
      <c r="DL59" s="88"/>
      <c r="DM59" s="88"/>
      <c r="DN59" s="88"/>
      <c r="DO59" s="88"/>
      <c r="DP59" s="88"/>
      <c r="DQ59" s="88"/>
      <c r="DR59" s="88"/>
      <c r="DS59" s="88"/>
      <c r="DT59" s="88"/>
      <c r="DU59" s="88"/>
      <c r="DV59" s="88"/>
      <c r="DW59" s="88"/>
      <c r="DX59" s="88"/>
      <c r="DY59" s="88"/>
      <c r="DZ59" s="88"/>
      <c r="EA59" s="88"/>
      <c r="EB59" s="88"/>
      <c r="EC59" s="88"/>
      <c r="ED59" s="88"/>
      <c r="EE59" s="88"/>
      <c r="EF59" s="88"/>
      <c r="EG59" s="88"/>
      <c r="EH59" s="88"/>
      <c r="EI59" s="88"/>
      <c r="EJ59" s="88"/>
      <c r="EK59" s="88"/>
      <c r="EL59" s="88"/>
      <c r="EM59" s="88"/>
      <c r="EN59" s="88"/>
      <c r="EO59" s="88"/>
      <c r="EP59" s="88"/>
      <c r="EQ59" s="88"/>
      <c r="ER59" s="88"/>
      <c r="ES59" s="88"/>
      <c r="ET59" s="88"/>
      <c r="EU59" s="88"/>
      <c r="EV59" s="88"/>
      <c r="EW59" s="88"/>
      <c r="EX59" s="88"/>
      <c r="EY59" s="88"/>
      <c r="EZ59" s="88"/>
      <c r="FA59" s="88"/>
      <c r="FB59" s="88"/>
      <c r="FC59" s="88"/>
      <c r="FD59" s="88"/>
      <c r="FE59" s="88"/>
      <c r="FF59" s="88"/>
      <c r="FG59" s="88"/>
      <c r="FH59" s="88"/>
      <c r="FI59" s="88"/>
      <c r="FJ59" s="88"/>
      <c r="FK59" s="88"/>
      <c r="FL59" s="88"/>
      <c r="FM59" s="88"/>
      <c r="FN59" s="88"/>
      <c r="FO59" s="88"/>
      <c r="FP59" s="88"/>
      <c r="FQ59" s="88"/>
      <c r="FR59" s="88"/>
      <c r="FS59" s="88"/>
      <c r="FT59" s="88"/>
      <c r="FU59" s="88"/>
      <c r="FV59" s="88"/>
      <c r="FW59" s="88"/>
      <c r="FX59" s="88"/>
      <c r="FY59" s="88"/>
      <c r="FZ59" s="88"/>
      <c r="GA59" s="88"/>
      <c r="GB59" s="88"/>
      <c r="GC59" s="88"/>
      <c r="GD59" s="88"/>
      <c r="GE59" s="88"/>
      <c r="GF59" s="88"/>
      <c r="GG59" s="88"/>
      <c r="GH59" s="88"/>
      <c r="GI59" s="88"/>
      <c r="GJ59" s="88"/>
      <c r="GK59" s="88"/>
      <c r="GL59" s="88"/>
      <c r="GM59" s="88"/>
      <c r="GN59" s="88"/>
      <c r="GO59" s="88"/>
      <c r="GP59" s="88"/>
      <c r="GQ59" s="88"/>
      <c r="GR59" s="88"/>
      <c r="GS59" s="88"/>
      <c r="GT59" s="88"/>
      <c r="GU59" s="88"/>
      <c r="GV59" s="88"/>
      <c r="GW59" s="88"/>
      <c r="GX59" s="88"/>
      <c r="GY59" s="88"/>
      <c r="GZ59" s="88"/>
      <c r="HA59" s="88"/>
      <c r="HB59" s="88"/>
      <c r="HC59" s="88"/>
      <c r="HD59" s="88"/>
      <c r="HE59" s="88"/>
      <c r="HF59" s="88"/>
      <c r="HG59" s="88"/>
      <c r="HH59" s="88"/>
      <c r="HI59" s="88"/>
      <c r="HJ59" s="88"/>
      <c r="HK59" s="88"/>
      <c r="HL59" s="88"/>
      <c r="HM59" s="88"/>
      <c r="HN59" s="88"/>
      <c r="HO59" s="88"/>
      <c r="HP59" s="88"/>
      <c r="HQ59" s="88"/>
      <c r="HR59" s="88"/>
      <c r="HS59" s="88"/>
      <c r="HT59" s="88"/>
      <c r="HU59" s="88"/>
      <c r="HV59" s="88"/>
      <c r="HW59" s="88"/>
      <c r="HX59" s="88"/>
      <c r="HY59" s="88"/>
      <c r="HZ59" s="88"/>
      <c r="IA59" s="88"/>
      <c r="IB59" s="88"/>
      <c r="IC59" s="88"/>
      <c r="ID59" s="88"/>
      <c r="IE59" s="88"/>
      <c r="IF59" s="88"/>
      <c r="IG59" s="88"/>
      <c r="IH59" s="88"/>
      <c r="II59" s="88"/>
      <c r="IJ59" s="88"/>
      <c r="IK59" s="88"/>
      <c r="IL59" s="88"/>
      <c r="IM59" s="88"/>
      <c r="IN59" s="88"/>
      <c r="IO59" s="88"/>
      <c r="IP59" s="88"/>
      <c r="IQ59" s="88"/>
      <c r="IR59" s="88"/>
      <c r="IS59" s="88"/>
      <c r="IT59" s="88"/>
      <c r="IU59" s="88"/>
    </row>
    <row r="60" spans="1:255" s="89" customFormat="1" ht="12" customHeight="1" x14ac:dyDescent="0.25">
      <c r="A60" s="81"/>
      <c r="B60" s="122" t="s">
        <v>32</v>
      </c>
      <c r="C60" s="117"/>
      <c r="D60" s="117"/>
      <c r="E60" s="117"/>
      <c r="F60" s="118"/>
      <c r="G60" s="119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88"/>
      <c r="BV60" s="88"/>
      <c r="BW60" s="88"/>
      <c r="BX60" s="88"/>
      <c r="BY60" s="88"/>
      <c r="BZ60" s="88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8"/>
      <c r="CO60" s="88"/>
      <c r="CP60" s="88"/>
      <c r="CQ60" s="88"/>
      <c r="CR60" s="88"/>
      <c r="CS60" s="88"/>
      <c r="CT60" s="88"/>
      <c r="CU60" s="88"/>
      <c r="CV60" s="88"/>
      <c r="CW60" s="88"/>
      <c r="CX60" s="88"/>
      <c r="CY60" s="88"/>
      <c r="CZ60" s="88"/>
      <c r="DA60" s="88"/>
      <c r="DB60" s="88"/>
      <c r="DC60" s="88"/>
      <c r="DD60" s="88"/>
      <c r="DE60" s="88"/>
      <c r="DF60" s="88"/>
      <c r="DG60" s="88"/>
      <c r="DH60" s="88"/>
      <c r="DI60" s="88"/>
      <c r="DJ60" s="88"/>
      <c r="DK60" s="88"/>
      <c r="DL60" s="88"/>
      <c r="DM60" s="88"/>
      <c r="DN60" s="88"/>
      <c r="DO60" s="88"/>
      <c r="DP60" s="88"/>
      <c r="DQ60" s="88"/>
      <c r="DR60" s="88"/>
      <c r="DS60" s="88"/>
      <c r="DT60" s="88"/>
      <c r="DU60" s="88"/>
      <c r="DV60" s="88"/>
      <c r="DW60" s="88"/>
      <c r="DX60" s="88"/>
      <c r="DY60" s="88"/>
      <c r="DZ60" s="88"/>
      <c r="EA60" s="88"/>
      <c r="EB60" s="88"/>
      <c r="EC60" s="88"/>
      <c r="ED60" s="88"/>
      <c r="EE60" s="88"/>
      <c r="EF60" s="88"/>
      <c r="EG60" s="88"/>
      <c r="EH60" s="88"/>
      <c r="EI60" s="88"/>
      <c r="EJ60" s="88"/>
      <c r="EK60" s="88"/>
      <c r="EL60" s="88"/>
      <c r="EM60" s="88"/>
      <c r="EN60" s="88"/>
      <c r="EO60" s="88"/>
      <c r="EP60" s="88"/>
      <c r="EQ60" s="88"/>
      <c r="ER60" s="88"/>
      <c r="ES60" s="88"/>
      <c r="ET60" s="88"/>
      <c r="EU60" s="88"/>
      <c r="EV60" s="88"/>
      <c r="EW60" s="88"/>
      <c r="EX60" s="88"/>
      <c r="EY60" s="88"/>
      <c r="EZ60" s="88"/>
      <c r="FA60" s="88"/>
      <c r="FB60" s="88"/>
      <c r="FC60" s="88"/>
      <c r="FD60" s="88"/>
      <c r="FE60" s="88"/>
      <c r="FF60" s="88"/>
      <c r="FG60" s="88"/>
      <c r="FH60" s="88"/>
      <c r="FI60" s="88"/>
      <c r="FJ60" s="88"/>
      <c r="FK60" s="88"/>
      <c r="FL60" s="88"/>
      <c r="FM60" s="88"/>
      <c r="FN60" s="88"/>
      <c r="FO60" s="88"/>
      <c r="FP60" s="88"/>
      <c r="FQ60" s="88"/>
      <c r="FR60" s="88"/>
      <c r="FS60" s="88"/>
      <c r="FT60" s="88"/>
      <c r="FU60" s="88"/>
      <c r="FV60" s="88"/>
      <c r="FW60" s="88"/>
      <c r="FX60" s="88"/>
      <c r="FY60" s="88"/>
      <c r="FZ60" s="88"/>
      <c r="GA60" s="88"/>
      <c r="GB60" s="88"/>
      <c r="GC60" s="88"/>
      <c r="GD60" s="88"/>
      <c r="GE60" s="88"/>
      <c r="GF60" s="88"/>
      <c r="GG60" s="88"/>
      <c r="GH60" s="88"/>
      <c r="GI60" s="88"/>
      <c r="GJ60" s="88"/>
      <c r="GK60" s="88"/>
      <c r="GL60" s="88"/>
      <c r="GM60" s="88"/>
      <c r="GN60" s="88"/>
      <c r="GO60" s="88"/>
      <c r="GP60" s="88"/>
      <c r="GQ60" s="88"/>
      <c r="GR60" s="88"/>
      <c r="GS60" s="88"/>
      <c r="GT60" s="88"/>
      <c r="GU60" s="88"/>
      <c r="GV60" s="88"/>
      <c r="GW60" s="88"/>
      <c r="GX60" s="88"/>
      <c r="GY60" s="88"/>
      <c r="GZ60" s="88"/>
      <c r="HA60" s="88"/>
      <c r="HB60" s="88"/>
      <c r="HC60" s="88"/>
      <c r="HD60" s="88"/>
      <c r="HE60" s="88"/>
      <c r="HF60" s="88"/>
      <c r="HG60" s="88"/>
      <c r="HH60" s="88"/>
      <c r="HI60" s="88"/>
      <c r="HJ60" s="88"/>
      <c r="HK60" s="88"/>
      <c r="HL60" s="88"/>
      <c r="HM60" s="88"/>
      <c r="HN60" s="88"/>
      <c r="HO60" s="88"/>
      <c r="HP60" s="88"/>
      <c r="HQ60" s="88"/>
      <c r="HR60" s="88"/>
      <c r="HS60" s="88"/>
      <c r="HT60" s="88"/>
      <c r="HU60" s="88"/>
      <c r="HV60" s="88"/>
      <c r="HW60" s="88"/>
      <c r="HX60" s="88"/>
      <c r="HY60" s="88"/>
      <c r="HZ60" s="88"/>
      <c r="IA60" s="88"/>
      <c r="IB60" s="88"/>
      <c r="IC60" s="88"/>
      <c r="ID60" s="88"/>
      <c r="IE60" s="88"/>
      <c r="IF60" s="88"/>
      <c r="IG60" s="88"/>
      <c r="IH60" s="88"/>
      <c r="II60" s="88"/>
      <c r="IJ60" s="88"/>
      <c r="IK60" s="88"/>
      <c r="IL60" s="88"/>
      <c r="IM60" s="88"/>
      <c r="IN60" s="88"/>
      <c r="IO60" s="88"/>
      <c r="IP60" s="88"/>
      <c r="IQ60" s="88"/>
      <c r="IR60" s="88"/>
      <c r="IS60" s="88"/>
      <c r="IT60" s="88"/>
      <c r="IU60" s="88"/>
    </row>
    <row r="61" spans="1:255" s="89" customFormat="1" ht="12" customHeight="1" x14ac:dyDescent="0.25">
      <c r="A61" s="81"/>
      <c r="B61" s="116" t="s">
        <v>75</v>
      </c>
      <c r="C61" s="117" t="s">
        <v>30</v>
      </c>
      <c r="D61" s="117">
        <v>1</v>
      </c>
      <c r="E61" s="117" t="s">
        <v>109</v>
      </c>
      <c r="F61" s="118">
        <v>41650</v>
      </c>
      <c r="G61" s="119">
        <f t="shared" si="3"/>
        <v>41650</v>
      </c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8"/>
      <c r="AT61" s="88"/>
      <c r="AU61" s="88"/>
      <c r="AV61" s="88"/>
      <c r="AW61" s="88"/>
      <c r="AX61" s="88"/>
      <c r="AY61" s="88"/>
      <c r="AZ61" s="88"/>
      <c r="BA61" s="88"/>
      <c r="BB61" s="88"/>
      <c r="BC61" s="88"/>
      <c r="BD61" s="88"/>
      <c r="BE61" s="88"/>
      <c r="BF61" s="88"/>
      <c r="BG61" s="88"/>
      <c r="BH61" s="88"/>
      <c r="BI61" s="88"/>
      <c r="BJ61" s="88"/>
      <c r="BK61" s="88"/>
      <c r="BL61" s="88"/>
      <c r="BM61" s="88"/>
      <c r="BN61" s="88"/>
      <c r="BO61" s="88"/>
      <c r="BP61" s="88"/>
      <c r="BQ61" s="88"/>
      <c r="BR61" s="88"/>
      <c r="BS61" s="88"/>
      <c r="BT61" s="88"/>
      <c r="BU61" s="88"/>
      <c r="BV61" s="88"/>
      <c r="BW61" s="88"/>
      <c r="BX61" s="88"/>
      <c r="BY61" s="88"/>
      <c r="BZ61" s="88"/>
      <c r="CA61" s="88"/>
      <c r="CB61" s="88"/>
      <c r="CC61" s="88"/>
      <c r="CD61" s="88"/>
      <c r="CE61" s="88"/>
      <c r="CF61" s="88"/>
      <c r="CG61" s="88"/>
      <c r="CH61" s="88"/>
      <c r="CI61" s="88"/>
      <c r="CJ61" s="88"/>
      <c r="CK61" s="88"/>
      <c r="CL61" s="88"/>
      <c r="CM61" s="88"/>
      <c r="CN61" s="88"/>
      <c r="CO61" s="88"/>
      <c r="CP61" s="88"/>
      <c r="CQ61" s="88"/>
      <c r="CR61" s="88"/>
      <c r="CS61" s="88"/>
      <c r="CT61" s="88"/>
      <c r="CU61" s="88"/>
      <c r="CV61" s="88"/>
      <c r="CW61" s="88"/>
      <c r="CX61" s="88"/>
      <c r="CY61" s="88"/>
      <c r="CZ61" s="88"/>
      <c r="DA61" s="88"/>
      <c r="DB61" s="88"/>
      <c r="DC61" s="88"/>
      <c r="DD61" s="88"/>
      <c r="DE61" s="88"/>
      <c r="DF61" s="88"/>
      <c r="DG61" s="88"/>
      <c r="DH61" s="88"/>
      <c r="DI61" s="88"/>
      <c r="DJ61" s="88"/>
      <c r="DK61" s="88"/>
      <c r="DL61" s="88"/>
      <c r="DM61" s="88"/>
      <c r="DN61" s="88"/>
      <c r="DO61" s="88"/>
      <c r="DP61" s="88"/>
      <c r="DQ61" s="88"/>
      <c r="DR61" s="88"/>
      <c r="DS61" s="88"/>
      <c r="DT61" s="88"/>
      <c r="DU61" s="88"/>
      <c r="DV61" s="88"/>
      <c r="DW61" s="88"/>
      <c r="DX61" s="88"/>
      <c r="DY61" s="88"/>
      <c r="DZ61" s="88"/>
      <c r="EA61" s="88"/>
      <c r="EB61" s="88"/>
      <c r="EC61" s="88"/>
      <c r="ED61" s="88"/>
      <c r="EE61" s="88"/>
      <c r="EF61" s="88"/>
      <c r="EG61" s="88"/>
      <c r="EH61" s="88"/>
      <c r="EI61" s="88"/>
      <c r="EJ61" s="88"/>
      <c r="EK61" s="88"/>
      <c r="EL61" s="88"/>
      <c r="EM61" s="88"/>
      <c r="EN61" s="88"/>
      <c r="EO61" s="88"/>
      <c r="EP61" s="88"/>
      <c r="EQ61" s="88"/>
      <c r="ER61" s="88"/>
      <c r="ES61" s="88"/>
      <c r="ET61" s="88"/>
      <c r="EU61" s="88"/>
      <c r="EV61" s="88"/>
      <c r="EW61" s="88"/>
      <c r="EX61" s="88"/>
      <c r="EY61" s="88"/>
      <c r="EZ61" s="88"/>
      <c r="FA61" s="88"/>
      <c r="FB61" s="88"/>
      <c r="FC61" s="88"/>
      <c r="FD61" s="88"/>
      <c r="FE61" s="88"/>
      <c r="FF61" s="88"/>
      <c r="FG61" s="88"/>
      <c r="FH61" s="88"/>
      <c r="FI61" s="88"/>
      <c r="FJ61" s="88"/>
      <c r="FK61" s="88"/>
      <c r="FL61" s="88"/>
      <c r="FM61" s="88"/>
      <c r="FN61" s="88"/>
      <c r="FO61" s="88"/>
      <c r="FP61" s="88"/>
      <c r="FQ61" s="88"/>
      <c r="FR61" s="88"/>
      <c r="FS61" s="88"/>
      <c r="FT61" s="88"/>
      <c r="FU61" s="88"/>
      <c r="FV61" s="88"/>
      <c r="FW61" s="88"/>
      <c r="FX61" s="88"/>
      <c r="FY61" s="88"/>
      <c r="FZ61" s="88"/>
      <c r="GA61" s="88"/>
      <c r="GB61" s="88"/>
      <c r="GC61" s="88"/>
      <c r="GD61" s="88"/>
      <c r="GE61" s="88"/>
      <c r="GF61" s="88"/>
      <c r="GG61" s="88"/>
      <c r="GH61" s="88"/>
      <c r="GI61" s="88"/>
      <c r="GJ61" s="88"/>
      <c r="GK61" s="88"/>
      <c r="GL61" s="88"/>
      <c r="GM61" s="88"/>
      <c r="GN61" s="88"/>
      <c r="GO61" s="88"/>
      <c r="GP61" s="88"/>
      <c r="GQ61" s="88"/>
      <c r="GR61" s="88"/>
      <c r="GS61" s="88"/>
      <c r="GT61" s="88"/>
      <c r="GU61" s="88"/>
      <c r="GV61" s="88"/>
      <c r="GW61" s="88"/>
      <c r="GX61" s="88"/>
      <c r="GY61" s="88"/>
      <c r="GZ61" s="88"/>
      <c r="HA61" s="88"/>
      <c r="HB61" s="88"/>
      <c r="HC61" s="88"/>
      <c r="HD61" s="88"/>
      <c r="HE61" s="88"/>
      <c r="HF61" s="88"/>
      <c r="HG61" s="88"/>
      <c r="HH61" s="88"/>
      <c r="HI61" s="88"/>
      <c r="HJ61" s="88"/>
      <c r="HK61" s="88"/>
      <c r="HL61" s="88"/>
      <c r="HM61" s="88"/>
      <c r="HN61" s="88"/>
      <c r="HO61" s="88"/>
      <c r="HP61" s="88"/>
      <c r="HQ61" s="88"/>
      <c r="HR61" s="88"/>
      <c r="HS61" s="88"/>
      <c r="HT61" s="88"/>
      <c r="HU61" s="88"/>
      <c r="HV61" s="88"/>
      <c r="HW61" s="88"/>
      <c r="HX61" s="88"/>
      <c r="HY61" s="88"/>
      <c r="HZ61" s="88"/>
      <c r="IA61" s="88"/>
      <c r="IB61" s="88"/>
      <c r="IC61" s="88"/>
      <c r="ID61" s="88"/>
      <c r="IE61" s="88"/>
      <c r="IF61" s="88"/>
      <c r="IG61" s="88"/>
      <c r="IH61" s="88"/>
      <c r="II61" s="88"/>
      <c r="IJ61" s="88"/>
      <c r="IK61" s="88"/>
      <c r="IL61" s="88"/>
      <c r="IM61" s="88"/>
      <c r="IN61" s="88"/>
      <c r="IO61" s="88"/>
      <c r="IP61" s="88"/>
      <c r="IQ61" s="88"/>
      <c r="IR61" s="88"/>
      <c r="IS61" s="88"/>
      <c r="IT61" s="88"/>
      <c r="IU61" s="88"/>
    </row>
    <row r="62" spans="1:255" s="89" customFormat="1" ht="12" customHeight="1" x14ac:dyDescent="0.25">
      <c r="A62" s="81"/>
      <c r="B62" s="122" t="s">
        <v>72</v>
      </c>
      <c r="C62" s="117"/>
      <c r="D62" s="117"/>
      <c r="E62" s="117"/>
      <c r="F62" s="118"/>
      <c r="G62" s="119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8"/>
      <c r="CA62" s="88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  <c r="CN62" s="88"/>
      <c r="CO62" s="88"/>
      <c r="CP62" s="88"/>
      <c r="CQ62" s="88"/>
      <c r="CR62" s="88"/>
      <c r="CS62" s="88"/>
      <c r="CT62" s="88"/>
      <c r="CU62" s="88"/>
      <c r="CV62" s="88"/>
      <c r="CW62" s="88"/>
      <c r="CX62" s="88"/>
      <c r="CY62" s="88"/>
      <c r="CZ62" s="88"/>
      <c r="DA62" s="88"/>
      <c r="DB62" s="88"/>
      <c r="DC62" s="88"/>
      <c r="DD62" s="88"/>
      <c r="DE62" s="88"/>
      <c r="DF62" s="88"/>
      <c r="DG62" s="88"/>
      <c r="DH62" s="88"/>
      <c r="DI62" s="88"/>
      <c r="DJ62" s="88"/>
      <c r="DK62" s="88"/>
      <c r="DL62" s="88"/>
      <c r="DM62" s="88"/>
      <c r="DN62" s="88"/>
      <c r="DO62" s="88"/>
      <c r="DP62" s="88"/>
      <c r="DQ62" s="88"/>
      <c r="DR62" s="88"/>
      <c r="DS62" s="88"/>
      <c r="DT62" s="88"/>
      <c r="DU62" s="88"/>
      <c r="DV62" s="88"/>
      <c r="DW62" s="88"/>
      <c r="DX62" s="88"/>
      <c r="DY62" s="88"/>
      <c r="DZ62" s="88"/>
      <c r="EA62" s="88"/>
      <c r="EB62" s="88"/>
      <c r="EC62" s="88"/>
      <c r="ED62" s="88"/>
      <c r="EE62" s="88"/>
      <c r="EF62" s="88"/>
      <c r="EG62" s="88"/>
      <c r="EH62" s="88"/>
      <c r="EI62" s="88"/>
      <c r="EJ62" s="88"/>
      <c r="EK62" s="88"/>
      <c r="EL62" s="88"/>
      <c r="EM62" s="88"/>
      <c r="EN62" s="88"/>
      <c r="EO62" s="88"/>
      <c r="EP62" s="88"/>
      <c r="EQ62" s="88"/>
      <c r="ER62" s="88"/>
      <c r="ES62" s="88"/>
      <c r="ET62" s="88"/>
      <c r="EU62" s="88"/>
      <c r="EV62" s="88"/>
      <c r="EW62" s="88"/>
      <c r="EX62" s="88"/>
      <c r="EY62" s="88"/>
      <c r="EZ62" s="88"/>
      <c r="FA62" s="88"/>
      <c r="FB62" s="88"/>
      <c r="FC62" s="88"/>
      <c r="FD62" s="88"/>
      <c r="FE62" s="88"/>
      <c r="FF62" s="88"/>
      <c r="FG62" s="88"/>
      <c r="FH62" s="88"/>
      <c r="FI62" s="88"/>
      <c r="FJ62" s="88"/>
      <c r="FK62" s="88"/>
      <c r="FL62" s="88"/>
      <c r="FM62" s="88"/>
      <c r="FN62" s="88"/>
      <c r="FO62" s="88"/>
      <c r="FP62" s="88"/>
      <c r="FQ62" s="88"/>
      <c r="FR62" s="88"/>
      <c r="FS62" s="88"/>
      <c r="FT62" s="88"/>
      <c r="FU62" s="88"/>
      <c r="FV62" s="88"/>
      <c r="FW62" s="88"/>
      <c r="FX62" s="88"/>
      <c r="FY62" s="88"/>
      <c r="FZ62" s="88"/>
      <c r="GA62" s="88"/>
      <c r="GB62" s="88"/>
      <c r="GC62" s="88"/>
      <c r="GD62" s="88"/>
      <c r="GE62" s="88"/>
      <c r="GF62" s="88"/>
      <c r="GG62" s="88"/>
      <c r="GH62" s="88"/>
      <c r="GI62" s="88"/>
      <c r="GJ62" s="88"/>
      <c r="GK62" s="88"/>
      <c r="GL62" s="88"/>
      <c r="GM62" s="88"/>
      <c r="GN62" s="88"/>
      <c r="GO62" s="88"/>
      <c r="GP62" s="88"/>
      <c r="GQ62" s="88"/>
      <c r="GR62" s="88"/>
      <c r="GS62" s="88"/>
      <c r="GT62" s="88"/>
      <c r="GU62" s="88"/>
      <c r="GV62" s="88"/>
      <c r="GW62" s="88"/>
      <c r="GX62" s="88"/>
      <c r="GY62" s="88"/>
      <c r="GZ62" s="88"/>
      <c r="HA62" s="88"/>
      <c r="HB62" s="88"/>
      <c r="HC62" s="88"/>
      <c r="HD62" s="88"/>
      <c r="HE62" s="88"/>
      <c r="HF62" s="88"/>
      <c r="HG62" s="88"/>
      <c r="HH62" s="88"/>
      <c r="HI62" s="88"/>
      <c r="HJ62" s="88"/>
      <c r="HK62" s="88"/>
      <c r="HL62" s="88"/>
      <c r="HM62" s="88"/>
      <c r="HN62" s="88"/>
      <c r="HO62" s="88"/>
      <c r="HP62" s="88"/>
      <c r="HQ62" s="88"/>
      <c r="HR62" s="88"/>
      <c r="HS62" s="88"/>
      <c r="HT62" s="88"/>
      <c r="HU62" s="88"/>
      <c r="HV62" s="88"/>
      <c r="HW62" s="88"/>
      <c r="HX62" s="88"/>
      <c r="HY62" s="88"/>
      <c r="HZ62" s="88"/>
      <c r="IA62" s="88"/>
      <c r="IB62" s="88"/>
      <c r="IC62" s="88"/>
      <c r="ID62" s="88"/>
      <c r="IE62" s="88"/>
      <c r="IF62" s="88"/>
      <c r="IG62" s="88"/>
      <c r="IH62" s="88"/>
      <c r="II62" s="88"/>
      <c r="IJ62" s="88"/>
      <c r="IK62" s="88"/>
      <c r="IL62" s="88"/>
      <c r="IM62" s="88"/>
      <c r="IN62" s="88"/>
      <c r="IO62" s="88"/>
      <c r="IP62" s="88"/>
      <c r="IQ62" s="88"/>
      <c r="IR62" s="88"/>
      <c r="IS62" s="88"/>
      <c r="IT62" s="88"/>
      <c r="IU62" s="88"/>
    </row>
    <row r="63" spans="1:255" s="89" customFormat="1" ht="12" customHeight="1" x14ac:dyDescent="0.25">
      <c r="A63" s="81"/>
      <c r="B63" s="116" t="s">
        <v>73</v>
      </c>
      <c r="C63" s="117" t="s">
        <v>30</v>
      </c>
      <c r="D63" s="117">
        <v>2</v>
      </c>
      <c r="E63" s="117" t="s">
        <v>110</v>
      </c>
      <c r="F63" s="118">
        <v>16755</v>
      </c>
      <c r="G63" s="119">
        <f>F63*D63</f>
        <v>33510</v>
      </c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  <c r="AH63" s="88"/>
      <c r="AI63" s="88"/>
      <c r="AJ63" s="88"/>
      <c r="AK63" s="88"/>
      <c r="AL63" s="88"/>
      <c r="AM63" s="88"/>
      <c r="AN63" s="88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/>
      <c r="BF63" s="88"/>
      <c r="BG63" s="88"/>
      <c r="BH63" s="88"/>
      <c r="BI63" s="88"/>
      <c r="BJ63" s="88"/>
      <c r="BK63" s="88"/>
      <c r="BL63" s="88"/>
      <c r="BM63" s="88"/>
      <c r="BN63" s="88"/>
      <c r="BO63" s="88"/>
      <c r="BP63" s="88"/>
      <c r="BQ63" s="88"/>
      <c r="BR63" s="88"/>
      <c r="BS63" s="88"/>
      <c r="BT63" s="88"/>
      <c r="BU63" s="88"/>
      <c r="BV63" s="88"/>
      <c r="BW63" s="88"/>
      <c r="BX63" s="88"/>
      <c r="BY63" s="88"/>
      <c r="BZ63" s="88"/>
      <c r="CA63" s="88"/>
      <c r="CB63" s="88"/>
      <c r="CC63" s="88"/>
      <c r="CD63" s="88"/>
      <c r="CE63" s="88"/>
      <c r="CF63" s="88"/>
      <c r="CG63" s="88"/>
      <c r="CH63" s="88"/>
      <c r="CI63" s="88"/>
      <c r="CJ63" s="88"/>
      <c r="CK63" s="88"/>
      <c r="CL63" s="88"/>
      <c r="CM63" s="88"/>
      <c r="CN63" s="88"/>
      <c r="CO63" s="88"/>
      <c r="CP63" s="88"/>
      <c r="CQ63" s="88"/>
      <c r="CR63" s="88"/>
      <c r="CS63" s="88"/>
      <c r="CT63" s="88"/>
      <c r="CU63" s="88"/>
      <c r="CV63" s="88"/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X63" s="88"/>
      <c r="FY63" s="88"/>
      <c r="FZ63" s="88"/>
      <c r="GA63" s="88"/>
      <c r="GB63" s="88"/>
      <c r="GC63" s="88"/>
      <c r="GD63" s="88"/>
      <c r="GE63" s="88"/>
      <c r="GF63" s="88"/>
      <c r="GG63" s="88"/>
      <c r="GH63" s="88"/>
      <c r="GI63" s="88"/>
      <c r="GJ63" s="88"/>
      <c r="GK63" s="88"/>
      <c r="GL63" s="88"/>
      <c r="GM63" s="88"/>
      <c r="GN63" s="88"/>
      <c r="GO63" s="88"/>
      <c r="GP63" s="88"/>
      <c r="GQ63" s="88"/>
      <c r="GR63" s="88"/>
      <c r="GS63" s="88"/>
      <c r="GT63" s="88"/>
      <c r="GU63" s="88"/>
      <c r="GV63" s="88"/>
      <c r="GW63" s="88"/>
      <c r="GX63" s="88"/>
      <c r="GY63" s="88"/>
      <c r="GZ63" s="88"/>
      <c r="HA63" s="88"/>
      <c r="HB63" s="88"/>
      <c r="HC63" s="88"/>
      <c r="HD63" s="88"/>
      <c r="HE63" s="88"/>
      <c r="HF63" s="88"/>
      <c r="HG63" s="88"/>
      <c r="HH63" s="88"/>
      <c r="HI63" s="88"/>
      <c r="HJ63" s="88"/>
      <c r="HK63" s="88"/>
      <c r="HL63" s="88"/>
      <c r="HM63" s="88"/>
      <c r="HN63" s="88"/>
      <c r="HO63" s="88"/>
      <c r="HP63" s="88"/>
      <c r="HQ63" s="88"/>
      <c r="HR63" s="88"/>
      <c r="HS63" s="88"/>
      <c r="HT63" s="88"/>
      <c r="HU63" s="88"/>
      <c r="HV63" s="88"/>
      <c r="HW63" s="88"/>
      <c r="HX63" s="88"/>
      <c r="HY63" s="88"/>
      <c r="HZ63" s="88"/>
      <c r="IA63" s="88"/>
      <c r="IB63" s="88"/>
      <c r="IC63" s="88"/>
      <c r="ID63" s="88"/>
      <c r="IE63" s="88"/>
      <c r="IF63" s="88"/>
      <c r="IG63" s="88"/>
      <c r="IH63" s="88"/>
      <c r="II63" s="88"/>
      <c r="IJ63" s="88"/>
      <c r="IK63" s="88"/>
      <c r="IL63" s="88"/>
      <c r="IM63" s="88"/>
      <c r="IN63" s="88"/>
      <c r="IO63" s="88"/>
      <c r="IP63" s="88"/>
      <c r="IQ63" s="88"/>
      <c r="IR63" s="88"/>
      <c r="IS63" s="88"/>
      <c r="IT63" s="88"/>
      <c r="IU63" s="88"/>
    </row>
    <row r="64" spans="1:255" s="89" customFormat="1" ht="12" customHeight="1" x14ac:dyDescent="0.25">
      <c r="A64" s="81"/>
      <c r="B64" s="116" t="s">
        <v>111</v>
      </c>
      <c r="C64" s="117" t="s">
        <v>71</v>
      </c>
      <c r="D64" s="117">
        <v>1.7</v>
      </c>
      <c r="E64" s="117" t="s">
        <v>68</v>
      </c>
      <c r="F64" s="118">
        <v>47005</v>
      </c>
      <c r="G64" s="119">
        <f>F64*D64</f>
        <v>79908.5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  <c r="AH64" s="88"/>
      <c r="AI64" s="88"/>
      <c r="AJ64" s="88"/>
      <c r="AK64" s="88"/>
      <c r="AL64" s="88"/>
      <c r="AM64" s="88"/>
      <c r="AN64" s="88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  <c r="BM64" s="88"/>
      <c r="BN64" s="88"/>
      <c r="BO64" s="88"/>
      <c r="BP64" s="88"/>
      <c r="BQ64" s="88"/>
      <c r="BR64" s="88"/>
      <c r="BS64" s="88"/>
      <c r="BT64" s="88"/>
      <c r="BU64" s="88"/>
      <c r="BV64" s="88"/>
      <c r="BW64" s="88"/>
      <c r="BX64" s="88"/>
      <c r="BY64" s="88"/>
      <c r="BZ64" s="88"/>
      <c r="CA64" s="88"/>
      <c r="CB64" s="88"/>
      <c r="CC64" s="88"/>
      <c r="CD64" s="88"/>
      <c r="CE64" s="88"/>
      <c r="CF64" s="88"/>
      <c r="CG64" s="88"/>
      <c r="CH64" s="88"/>
      <c r="CI64" s="88"/>
      <c r="CJ64" s="88"/>
      <c r="CK64" s="88"/>
      <c r="CL64" s="88"/>
      <c r="CM64" s="88"/>
      <c r="CN64" s="88"/>
      <c r="CO64" s="88"/>
      <c r="CP64" s="88"/>
      <c r="CQ64" s="88"/>
      <c r="CR64" s="88"/>
      <c r="CS64" s="88"/>
      <c r="CT64" s="88"/>
      <c r="CU64" s="88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X64" s="88"/>
      <c r="FY64" s="88"/>
      <c r="FZ64" s="88"/>
      <c r="GA64" s="88"/>
      <c r="GB64" s="88"/>
      <c r="GC64" s="88"/>
      <c r="GD64" s="88"/>
      <c r="GE64" s="88"/>
      <c r="GF64" s="88"/>
      <c r="GG64" s="88"/>
      <c r="GH64" s="88"/>
      <c r="GI64" s="88"/>
      <c r="GJ64" s="88"/>
      <c r="GK64" s="88"/>
      <c r="GL64" s="88"/>
      <c r="GM64" s="88"/>
      <c r="GN64" s="88"/>
      <c r="GO64" s="88"/>
      <c r="GP64" s="88"/>
      <c r="GQ64" s="88"/>
      <c r="GR64" s="88"/>
      <c r="GS64" s="88"/>
      <c r="GT64" s="88"/>
      <c r="GU64" s="88"/>
      <c r="GV64" s="88"/>
      <c r="GW64" s="88"/>
      <c r="GX64" s="88"/>
      <c r="GY64" s="88"/>
      <c r="GZ64" s="88"/>
      <c r="HA64" s="88"/>
      <c r="HB64" s="88"/>
      <c r="HC64" s="88"/>
      <c r="HD64" s="88"/>
      <c r="HE64" s="88"/>
      <c r="HF64" s="88"/>
      <c r="HG64" s="88"/>
      <c r="HH64" s="88"/>
      <c r="HI64" s="88"/>
      <c r="HJ64" s="88"/>
      <c r="HK64" s="88"/>
      <c r="HL64" s="88"/>
      <c r="HM64" s="88"/>
      <c r="HN64" s="88"/>
      <c r="HO64" s="88"/>
      <c r="HP64" s="88"/>
      <c r="HQ64" s="88"/>
      <c r="HR64" s="88"/>
      <c r="HS64" s="88"/>
      <c r="HT64" s="88"/>
      <c r="HU64" s="88"/>
      <c r="HV64" s="88"/>
      <c r="HW64" s="88"/>
      <c r="HX64" s="88"/>
      <c r="HY64" s="88"/>
      <c r="HZ64" s="88"/>
      <c r="IA64" s="88"/>
      <c r="IB64" s="88"/>
      <c r="IC64" s="88"/>
      <c r="ID64" s="88"/>
      <c r="IE64" s="88"/>
      <c r="IF64" s="88"/>
      <c r="IG64" s="88"/>
      <c r="IH64" s="88"/>
      <c r="II64" s="88"/>
      <c r="IJ64" s="88"/>
      <c r="IK64" s="88"/>
      <c r="IL64" s="88"/>
      <c r="IM64" s="88"/>
      <c r="IN64" s="88"/>
      <c r="IO64" s="88"/>
      <c r="IP64" s="88"/>
      <c r="IQ64" s="88"/>
      <c r="IR64" s="88"/>
      <c r="IS64" s="88"/>
      <c r="IT64" s="88"/>
      <c r="IU64" s="88"/>
    </row>
    <row r="65" spans="1:255" s="89" customFormat="1" ht="12" customHeight="1" x14ac:dyDescent="0.25">
      <c r="A65" s="81"/>
      <c r="B65" s="116" t="s">
        <v>112</v>
      </c>
      <c r="C65" s="117" t="s">
        <v>30</v>
      </c>
      <c r="D65" s="117">
        <v>4</v>
      </c>
      <c r="E65" s="117" t="s">
        <v>74</v>
      </c>
      <c r="F65" s="118">
        <v>49028</v>
      </c>
      <c r="G65" s="119">
        <f>F65*D65</f>
        <v>196112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  <c r="BM65" s="88"/>
      <c r="BN65" s="88"/>
      <c r="BO65" s="88"/>
      <c r="BP65" s="88"/>
      <c r="BQ65" s="88"/>
      <c r="BR65" s="88"/>
      <c r="BS65" s="88"/>
      <c r="BT65" s="88"/>
      <c r="BU65" s="88"/>
      <c r="BV65" s="88"/>
      <c r="BW65" s="88"/>
      <c r="BX65" s="88"/>
      <c r="BY65" s="88"/>
      <c r="BZ65" s="88"/>
      <c r="CA65" s="88"/>
      <c r="CB65" s="88"/>
      <c r="CC65" s="88"/>
      <c r="CD65" s="88"/>
      <c r="CE65" s="88"/>
      <c r="CF65" s="88"/>
      <c r="CG65" s="88"/>
      <c r="CH65" s="88"/>
      <c r="CI65" s="88"/>
      <c r="CJ65" s="88"/>
      <c r="CK65" s="88"/>
      <c r="CL65" s="88"/>
      <c r="CM65" s="88"/>
      <c r="CN65" s="88"/>
      <c r="CO65" s="88"/>
      <c r="CP65" s="88"/>
      <c r="CQ65" s="88"/>
      <c r="CR65" s="88"/>
      <c r="CS65" s="88"/>
      <c r="CT65" s="88"/>
      <c r="CU65" s="88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X65" s="88"/>
      <c r="FY65" s="88"/>
      <c r="FZ65" s="88"/>
      <c r="GA65" s="88"/>
      <c r="GB65" s="88"/>
      <c r="GC65" s="88"/>
      <c r="GD65" s="88"/>
      <c r="GE65" s="88"/>
      <c r="GF65" s="88"/>
      <c r="GG65" s="88"/>
      <c r="GH65" s="88"/>
      <c r="GI65" s="88"/>
      <c r="GJ65" s="88"/>
      <c r="GK65" s="88"/>
      <c r="GL65" s="88"/>
      <c r="GM65" s="88"/>
      <c r="GN65" s="88"/>
      <c r="GO65" s="88"/>
      <c r="GP65" s="88"/>
      <c r="GQ65" s="88"/>
      <c r="GR65" s="88"/>
      <c r="GS65" s="88"/>
      <c r="GT65" s="88"/>
      <c r="GU65" s="88"/>
      <c r="GV65" s="88"/>
      <c r="GW65" s="88"/>
      <c r="GX65" s="88"/>
      <c r="GY65" s="88"/>
      <c r="GZ65" s="88"/>
      <c r="HA65" s="88"/>
      <c r="HB65" s="88"/>
      <c r="HC65" s="88"/>
      <c r="HD65" s="88"/>
      <c r="HE65" s="88"/>
      <c r="HF65" s="88"/>
      <c r="HG65" s="88"/>
      <c r="HH65" s="88"/>
      <c r="HI65" s="88"/>
      <c r="HJ65" s="88"/>
      <c r="HK65" s="88"/>
      <c r="HL65" s="88"/>
      <c r="HM65" s="88"/>
      <c r="HN65" s="88"/>
      <c r="HO65" s="88"/>
      <c r="HP65" s="88"/>
      <c r="HQ65" s="88"/>
      <c r="HR65" s="88"/>
      <c r="HS65" s="88"/>
      <c r="HT65" s="88"/>
      <c r="HU65" s="88"/>
      <c r="HV65" s="88"/>
      <c r="HW65" s="88"/>
      <c r="HX65" s="88"/>
      <c r="HY65" s="88"/>
      <c r="HZ65" s="88"/>
      <c r="IA65" s="88"/>
      <c r="IB65" s="88"/>
      <c r="IC65" s="88"/>
      <c r="ID65" s="88"/>
      <c r="IE65" s="88"/>
      <c r="IF65" s="88"/>
      <c r="IG65" s="88"/>
      <c r="IH65" s="88"/>
      <c r="II65" s="88"/>
      <c r="IJ65" s="88"/>
      <c r="IK65" s="88"/>
      <c r="IL65" s="88"/>
      <c r="IM65" s="88"/>
      <c r="IN65" s="88"/>
      <c r="IO65" s="88"/>
      <c r="IP65" s="88"/>
      <c r="IQ65" s="88"/>
      <c r="IR65" s="88"/>
      <c r="IS65" s="88"/>
      <c r="IT65" s="88"/>
      <c r="IU65" s="88"/>
    </row>
    <row r="66" spans="1:255" s="89" customFormat="1" ht="12" customHeight="1" x14ac:dyDescent="0.25">
      <c r="A66" s="81"/>
      <c r="B66" s="122" t="s">
        <v>34</v>
      </c>
      <c r="C66" s="117"/>
      <c r="D66" s="117"/>
      <c r="E66" s="117"/>
      <c r="F66" s="118"/>
      <c r="G66" s="119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  <c r="BM66" s="88"/>
      <c r="BN66" s="88"/>
      <c r="BO66" s="88"/>
      <c r="BP66" s="88"/>
      <c r="BQ66" s="88"/>
      <c r="BR66" s="88"/>
      <c r="BS66" s="88"/>
      <c r="BT66" s="88"/>
      <c r="BU66" s="88"/>
      <c r="BV66" s="88"/>
      <c r="BW66" s="88"/>
      <c r="BX66" s="88"/>
      <c r="BY66" s="88"/>
      <c r="BZ66" s="88"/>
      <c r="CA66" s="88"/>
      <c r="CB66" s="88"/>
      <c r="CC66" s="88"/>
      <c r="CD66" s="88"/>
      <c r="CE66" s="88"/>
      <c r="CF66" s="88"/>
      <c r="CG66" s="88"/>
      <c r="CH66" s="88"/>
      <c r="CI66" s="88"/>
      <c r="CJ66" s="88"/>
      <c r="CK66" s="88"/>
      <c r="CL66" s="88"/>
      <c r="CM66" s="88"/>
      <c r="CN66" s="88"/>
      <c r="CO66" s="88"/>
      <c r="CP66" s="88"/>
      <c r="CQ66" s="88"/>
      <c r="CR66" s="88"/>
      <c r="CS66" s="88"/>
      <c r="CT66" s="88"/>
      <c r="CU66" s="88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X66" s="88"/>
      <c r="FY66" s="88"/>
      <c r="FZ66" s="88"/>
      <c r="GA66" s="88"/>
      <c r="GB66" s="88"/>
      <c r="GC66" s="88"/>
      <c r="GD66" s="88"/>
      <c r="GE66" s="88"/>
      <c r="GF66" s="88"/>
      <c r="GG66" s="88"/>
      <c r="GH66" s="88"/>
      <c r="GI66" s="88"/>
      <c r="GJ66" s="88"/>
      <c r="GK66" s="88"/>
      <c r="GL66" s="88"/>
      <c r="GM66" s="88"/>
      <c r="GN66" s="88"/>
      <c r="GO66" s="88"/>
      <c r="GP66" s="88"/>
      <c r="GQ66" s="88"/>
      <c r="GR66" s="88"/>
      <c r="GS66" s="88"/>
      <c r="GT66" s="88"/>
      <c r="GU66" s="88"/>
      <c r="GV66" s="88"/>
      <c r="GW66" s="88"/>
      <c r="GX66" s="88"/>
      <c r="GY66" s="88"/>
      <c r="GZ66" s="88"/>
      <c r="HA66" s="88"/>
      <c r="HB66" s="88"/>
      <c r="HC66" s="88"/>
      <c r="HD66" s="88"/>
      <c r="HE66" s="88"/>
      <c r="HF66" s="88"/>
      <c r="HG66" s="88"/>
      <c r="HH66" s="88"/>
      <c r="HI66" s="88"/>
      <c r="HJ66" s="88"/>
      <c r="HK66" s="88"/>
      <c r="HL66" s="88"/>
      <c r="HM66" s="88"/>
      <c r="HN66" s="88"/>
      <c r="HO66" s="88"/>
      <c r="HP66" s="88"/>
      <c r="HQ66" s="88"/>
      <c r="HR66" s="88"/>
      <c r="HS66" s="88"/>
      <c r="HT66" s="88"/>
      <c r="HU66" s="88"/>
      <c r="HV66" s="88"/>
      <c r="HW66" s="88"/>
      <c r="HX66" s="88"/>
      <c r="HY66" s="88"/>
      <c r="HZ66" s="88"/>
      <c r="IA66" s="88"/>
      <c r="IB66" s="88"/>
      <c r="IC66" s="88"/>
      <c r="ID66" s="88"/>
      <c r="IE66" s="88"/>
      <c r="IF66" s="88"/>
      <c r="IG66" s="88"/>
      <c r="IH66" s="88"/>
      <c r="II66" s="88"/>
      <c r="IJ66" s="88"/>
      <c r="IK66" s="88"/>
      <c r="IL66" s="88"/>
      <c r="IM66" s="88"/>
      <c r="IN66" s="88"/>
      <c r="IO66" s="88"/>
      <c r="IP66" s="88"/>
      <c r="IQ66" s="88"/>
      <c r="IR66" s="88"/>
      <c r="IS66" s="88"/>
      <c r="IT66" s="88"/>
      <c r="IU66" s="88"/>
    </row>
    <row r="67" spans="1:255" s="89" customFormat="1" ht="12" customHeight="1" x14ac:dyDescent="0.25">
      <c r="A67" s="81"/>
      <c r="B67" s="116" t="s">
        <v>113</v>
      </c>
      <c r="C67" s="117" t="s">
        <v>71</v>
      </c>
      <c r="D67" s="117">
        <v>1</v>
      </c>
      <c r="E67" s="117" t="s">
        <v>114</v>
      </c>
      <c r="F67" s="118">
        <v>18689</v>
      </c>
      <c r="G67" s="119">
        <f t="shared" si="3"/>
        <v>18689</v>
      </c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  <c r="IE67" s="88"/>
      <c r="IF67" s="88"/>
      <c r="IG67" s="88"/>
      <c r="IH67" s="88"/>
      <c r="II67" s="88"/>
      <c r="IJ67" s="88"/>
      <c r="IK67" s="88"/>
      <c r="IL67" s="88"/>
      <c r="IM67" s="88"/>
      <c r="IN67" s="88"/>
      <c r="IO67" s="88"/>
      <c r="IP67" s="88"/>
      <c r="IQ67" s="88"/>
      <c r="IR67" s="88"/>
      <c r="IS67" s="88"/>
      <c r="IT67" s="88"/>
      <c r="IU67" s="88"/>
    </row>
    <row r="68" spans="1:255" s="89" customFormat="1" ht="12" customHeight="1" x14ac:dyDescent="0.25">
      <c r="A68" s="81"/>
      <c r="B68" s="116" t="s">
        <v>115</v>
      </c>
      <c r="C68" s="117" t="s">
        <v>116</v>
      </c>
      <c r="D68" s="117">
        <v>6000</v>
      </c>
      <c r="E68" s="117" t="s">
        <v>117</v>
      </c>
      <c r="F68" s="118">
        <v>53</v>
      </c>
      <c r="G68" s="119">
        <f t="shared" si="3"/>
        <v>318000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</row>
    <row r="69" spans="1:255" s="89" customFormat="1" ht="12" customHeight="1" x14ac:dyDescent="0.25">
      <c r="A69" s="81"/>
      <c r="B69" s="116" t="s">
        <v>127</v>
      </c>
      <c r="C69" s="117" t="s">
        <v>71</v>
      </c>
      <c r="D69" s="117">
        <v>150</v>
      </c>
      <c r="E69" s="117" t="s">
        <v>109</v>
      </c>
      <c r="F69" s="118">
        <v>1289</v>
      </c>
      <c r="G69" s="119">
        <f t="shared" si="3"/>
        <v>193350</v>
      </c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</row>
    <row r="70" spans="1:255" s="89" customFormat="1" ht="12" customHeight="1" x14ac:dyDescent="0.25">
      <c r="A70" s="81"/>
      <c r="B70" s="116" t="s">
        <v>131</v>
      </c>
      <c r="C70" s="117" t="s">
        <v>118</v>
      </c>
      <c r="D70" s="117">
        <v>4</v>
      </c>
      <c r="E70" s="117" t="s">
        <v>117</v>
      </c>
      <c r="F70" s="118">
        <v>172550</v>
      </c>
      <c r="G70" s="119">
        <f t="shared" si="3"/>
        <v>690200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</row>
    <row r="71" spans="1:255" ht="11.25" customHeight="1" x14ac:dyDescent="0.25">
      <c r="B71" s="16" t="s">
        <v>33</v>
      </c>
      <c r="C71" s="17"/>
      <c r="D71" s="17"/>
      <c r="E71" s="17"/>
      <c r="F71" s="18"/>
      <c r="G71" s="19">
        <f>SUM(G52:G70)</f>
        <v>4948707.5</v>
      </c>
    </row>
    <row r="72" spans="1:255" ht="11.25" customHeight="1" x14ac:dyDescent="0.25">
      <c r="B72" s="13"/>
      <c r="C72" s="14"/>
      <c r="D72" s="14"/>
      <c r="E72" s="20"/>
      <c r="F72" s="15"/>
      <c r="G72" s="15"/>
    </row>
    <row r="73" spans="1:255" ht="12" customHeight="1" x14ac:dyDescent="0.25">
      <c r="A73" s="5"/>
      <c r="B73" s="109" t="s">
        <v>34</v>
      </c>
      <c r="C73" s="110"/>
      <c r="D73" s="111"/>
      <c r="E73" s="111"/>
      <c r="F73" s="112"/>
      <c r="G73" s="113"/>
    </row>
    <row r="74" spans="1:255" ht="24" customHeight="1" x14ac:dyDescent="0.25">
      <c r="A74" s="5"/>
      <c r="B74" s="114" t="s">
        <v>35</v>
      </c>
      <c r="C74" s="115" t="s">
        <v>27</v>
      </c>
      <c r="D74" s="115" t="s">
        <v>28</v>
      </c>
      <c r="E74" s="114" t="s">
        <v>14</v>
      </c>
      <c r="F74" s="115" t="s">
        <v>15</v>
      </c>
      <c r="G74" s="114" t="s">
        <v>16</v>
      </c>
    </row>
    <row r="75" spans="1:255" s="89" customFormat="1" ht="15" x14ac:dyDescent="0.25">
      <c r="A75" s="81"/>
      <c r="B75" s="120" t="s">
        <v>119</v>
      </c>
      <c r="C75" s="117" t="s">
        <v>76</v>
      </c>
      <c r="D75" s="117">
        <v>5</v>
      </c>
      <c r="E75" s="121" t="s">
        <v>77</v>
      </c>
      <c r="F75" s="118">
        <v>22600</v>
      </c>
      <c r="G75" s="123">
        <f>+F75*D75</f>
        <v>113000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  <c r="IE75" s="88"/>
      <c r="IF75" s="88"/>
      <c r="IG75" s="88"/>
      <c r="IH75" s="88"/>
      <c r="II75" s="88"/>
      <c r="IJ75" s="88"/>
      <c r="IK75" s="88"/>
      <c r="IL75" s="88"/>
      <c r="IM75" s="88"/>
      <c r="IN75" s="88"/>
      <c r="IO75" s="88"/>
      <c r="IP75" s="88"/>
      <c r="IQ75" s="88"/>
      <c r="IR75" s="88"/>
      <c r="IS75" s="88"/>
      <c r="IT75" s="88"/>
      <c r="IU75" s="88"/>
    </row>
    <row r="76" spans="1:255" ht="11.25" customHeight="1" x14ac:dyDescent="0.25">
      <c r="B76" s="16" t="s">
        <v>36</v>
      </c>
      <c r="C76" s="17"/>
      <c r="D76" s="17"/>
      <c r="E76" s="17"/>
      <c r="F76" s="18"/>
      <c r="G76" s="19">
        <f>SUM(G75:G75)</f>
        <v>113000</v>
      </c>
    </row>
    <row r="77" spans="1:255" ht="11.25" customHeight="1" x14ac:dyDescent="0.25">
      <c r="B77" s="36"/>
      <c r="C77" s="36"/>
      <c r="D77" s="36"/>
      <c r="E77" s="36"/>
      <c r="F77" s="37"/>
      <c r="G77" s="37"/>
    </row>
    <row r="78" spans="1:255" ht="11.25" customHeight="1" x14ac:dyDescent="0.25">
      <c r="B78" s="38" t="s">
        <v>37</v>
      </c>
      <c r="C78" s="39"/>
      <c r="D78" s="39"/>
      <c r="E78" s="39"/>
      <c r="F78" s="39"/>
      <c r="G78" s="40">
        <f>G33+G38+G47+G71+G76</f>
        <v>7501432.4900000002</v>
      </c>
    </row>
    <row r="79" spans="1:255" ht="11.25" customHeight="1" x14ac:dyDescent="0.25">
      <c r="B79" s="41" t="s">
        <v>38</v>
      </c>
      <c r="C79" s="22"/>
      <c r="D79" s="22"/>
      <c r="E79" s="22"/>
      <c r="F79" s="22"/>
      <c r="G79" s="42">
        <f>G78*0.05</f>
        <v>375071.62450000003</v>
      </c>
    </row>
    <row r="80" spans="1:255" ht="11.25" customHeight="1" x14ac:dyDescent="0.25">
      <c r="B80" s="43" t="s">
        <v>39</v>
      </c>
      <c r="C80" s="21"/>
      <c r="D80" s="21"/>
      <c r="E80" s="21"/>
      <c r="F80" s="21"/>
      <c r="G80" s="44">
        <f>G79+G78</f>
        <v>7876504.1145000001</v>
      </c>
    </row>
    <row r="81" spans="2:7" ht="11.25" customHeight="1" x14ac:dyDescent="0.25">
      <c r="B81" s="41" t="s">
        <v>40</v>
      </c>
      <c r="C81" s="22"/>
      <c r="D81" s="22"/>
      <c r="E81" s="22"/>
      <c r="F81" s="22"/>
      <c r="G81" s="42">
        <f>G12</f>
        <v>10500000</v>
      </c>
    </row>
    <row r="82" spans="2:7" ht="11.25" customHeight="1" x14ac:dyDescent="0.25">
      <c r="B82" s="45" t="s">
        <v>41</v>
      </c>
      <c r="C82" s="46"/>
      <c r="D82" s="46"/>
      <c r="E82" s="46"/>
      <c r="F82" s="46"/>
      <c r="G82" s="47">
        <f>G81-G80</f>
        <v>2623495.8854999999</v>
      </c>
    </row>
    <row r="83" spans="2:7" ht="11.25" customHeight="1" x14ac:dyDescent="0.25">
      <c r="B83" s="34" t="s">
        <v>42</v>
      </c>
      <c r="C83" s="35"/>
      <c r="D83" s="35"/>
      <c r="E83" s="35"/>
      <c r="F83" s="35"/>
      <c r="G83" s="30"/>
    </row>
    <row r="84" spans="2:7" ht="11.25" customHeight="1" thickBot="1" x14ac:dyDescent="0.3">
      <c r="B84" s="48"/>
      <c r="C84" s="35"/>
      <c r="D84" s="35"/>
      <c r="E84" s="35"/>
      <c r="F84" s="35"/>
      <c r="G84" s="30"/>
    </row>
    <row r="85" spans="2:7" ht="11.25" customHeight="1" x14ac:dyDescent="0.25">
      <c r="B85" s="60" t="s">
        <v>43</v>
      </c>
      <c r="C85" s="61"/>
      <c r="D85" s="61"/>
      <c r="E85" s="61"/>
      <c r="F85" s="62"/>
      <c r="G85" s="30"/>
    </row>
    <row r="86" spans="2:7" ht="11.25" customHeight="1" x14ac:dyDescent="0.25">
      <c r="B86" s="63" t="s">
        <v>44</v>
      </c>
      <c r="C86" s="32"/>
      <c r="D86" s="32"/>
      <c r="E86" s="32"/>
      <c r="F86" s="64"/>
      <c r="G86" s="30"/>
    </row>
    <row r="87" spans="2:7" ht="11.25" customHeight="1" x14ac:dyDescent="0.25">
      <c r="B87" s="63" t="s">
        <v>120</v>
      </c>
      <c r="C87" s="32"/>
      <c r="D87" s="32"/>
      <c r="E87" s="32"/>
      <c r="F87" s="64"/>
      <c r="G87" s="30"/>
    </row>
    <row r="88" spans="2:7" ht="11.25" customHeight="1" x14ac:dyDescent="0.25">
      <c r="B88" s="63" t="s">
        <v>121</v>
      </c>
      <c r="C88" s="32"/>
      <c r="D88" s="32"/>
      <c r="E88" s="32"/>
      <c r="F88" s="64"/>
      <c r="G88" s="30"/>
    </row>
    <row r="89" spans="2:7" ht="11.25" customHeight="1" x14ac:dyDescent="0.25">
      <c r="B89" s="63" t="s">
        <v>45</v>
      </c>
      <c r="C89" s="32"/>
      <c r="D89" s="32"/>
      <c r="E89" s="32"/>
      <c r="F89" s="64"/>
      <c r="G89" s="30"/>
    </row>
    <row r="90" spans="2:7" ht="11.25" customHeight="1" x14ac:dyDescent="0.25">
      <c r="B90" s="63" t="s">
        <v>46</v>
      </c>
      <c r="C90" s="32"/>
      <c r="D90" s="32"/>
      <c r="E90" s="32"/>
      <c r="F90" s="64"/>
      <c r="G90" s="30"/>
    </row>
    <row r="91" spans="2:7" ht="11.25" customHeight="1" x14ac:dyDescent="0.25">
      <c r="B91" s="63" t="s">
        <v>47</v>
      </c>
      <c r="C91" s="32"/>
      <c r="D91" s="32"/>
      <c r="E91" s="32"/>
      <c r="F91" s="64"/>
      <c r="G91" s="30"/>
    </row>
    <row r="92" spans="2:7" ht="11.25" customHeight="1" thickBot="1" x14ac:dyDescent="0.3">
      <c r="B92" s="65" t="s">
        <v>122</v>
      </c>
      <c r="C92" s="66"/>
      <c r="D92" s="66"/>
      <c r="E92" s="66"/>
      <c r="F92" s="67"/>
      <c r="G92" s="30"/>
    </row>
    <row r="93" spans="2:7" ht="11.25" customHeight="1" x14ac:dyDescent="0.25">
      <c r="B93" s="58"/>
      <c r="C93" s="32"/>
      <c r="D93" s="32"/>
      <c r="E93" s="32"/>
      <c r="F93" s="32"/>
      <c r="G93" s="30"/>
    </row>
    <row r="94" spans="2:7" ht="11.25" customHeight="1" thickBot="1" x14ac:dyDescent="0.3">
      <c r="B94" s="77" t="s">
        <v>48</v>
      </c>
      <c r="C94" s="78"/>
      <c r="D94" s="57"/>
      <c r="E94" s="23"/>
      <c r="F94" s="23"/>
      <c r="G94" s="30"/>
    </row>
    <row r="95" spans="2:7" ht="11.25" customHeight="1" x14ac:dyDescent="0.25">
      <c r="B95" s="50" t="s">
        <v>35</v>
      </c>
      <c r="C95" s="24" t="s">
        <v>49</v>
      </c>
      <c r="D95" s="51" t="s">
        <v>50</v>
      </c>
      <c r="E95" s="23"/>
      <c r="F95" s="23"/>
      <c r="G95" s="30"/>
    </row>
    <row r="96" spans="2:7" ht="11.25" customHeight="1" x14ac:dyDescent="0.25">
      <c r="B96" s="52" t="s">
        <v>51</v>
      </c>
      <c r="C96" s="25">
        <f>+G33</f>
        <v>1337000</v>
      </c>
      <c r="D96" s="53">
        <f>(C96/C102)</f>
        <v>0.1697453566409865</v>
      </c>
      <c r="E96" s="23"/>
      <c r="F96" s="23"/>
      <c r="G96" s="30"/>
    </row>
    <row r="97" spans="2:7" ht="11.25" customHeight="1" x14ac:dyDescent="0.25">
      <c r="B97" s="52" t="s">
        <v>52</v>
      </c>
      <c r="C97" s="26">
        <v>0</v>
      </c>
      <c r="D97" s="53">
        <v>0</v>
      </c>
      <c r="E97" s="23"/>
      <c r="F97" s="23"/>
      <c r="G97" s="30"/>
    </row>
    <row r="98" spans="2:7" ht="11.25" customHeight="1" x14ac:dyDescent="0.25">
      <c r="B98" s="52" t="s">
        <v>53</v>
      </c>
      <c r="C98" s="25">
        <f>+G47</f>
        <v>1102724.99</v>
      </c>
      <c r="D98" s="53">
        <f>(C98/C102)</f>
        <v>0.14000182999587005</v>
      </c>
      <c r="E98" s="23"/>
      <c r="F98" s="23"/>
      <c r="G98" s="30"/>
    </row>
    <row r="99" spans="2:7" ht="11.25" customHeight="1" x14ac:dyDescent="0.25">
      <c r="B99" s="52" t="s">
        <v>26</v>
      </c>
      <c r="C99" s="25">
        <f>+G71</f>
        <v>4948707.5</v>
      </c>
      <c r="D99" s="53">
        <f>(C99/C102)</f>
        <v>0.62828729955080376</v>
      </c>
      <c r="E99" s="23"/>
      <c r="F99" s="23"/>
      <c r="G99" s="30"/>
    </row>
    <row r="100" spans="2:7" ht="11.25" customHeight="1" x14ac:dyDescent="0.25">
      <c r="B100" s="52" t="s">
        <v>54</v>
      </c>
      <c r="C100" s="27">
        <f>+G76</f>
        <v>113000</v>
      </c>
      <c r="D100" s="53">
        <f>(C100/C102)</f>
        <v>1.4346466193292051E-2</v>
      </c>
      <c r="E100" s="29"/>
      <c r="F100" s="29"/>
      <c r="G100" s="30"/>
    </row>
    <row r="101" spans="2:7" ht="11.25" customHeight="1" x14ac:dyDescent="0.25">
      <c r="B101" s="52" t="s">
        <v>55</v>
      </c>
      <c r="C101" s="27">
        <f>+G79</f>
        <v>375071.62450000003</v>
      </c>
      <c r="D101" s="53">
        <f>(C101/C102)</f>
        <v>4.7619047619047623E-2</v>
      </c>
      <c r="E101" s="29"/>
      <c r="F101" s="29"/>
      <c r="G101" s="30"/>
    </row>
    <row r="102" spans="2:7" ht="11.25" customHeight="1" thickBot="1" x14ac:dyDescent="0.3">
      <c r="B102" s="54" t="s">
        <v>56</v>
      </c>
      <c r="C102" s="55">
        <f>SUM(C96:C101)</f>
        <v>7876504.1145000001</v>
      </c>
      <c r="D102" s="56">
        <f>SUM(D96:D101)</f>
        <v>1</v>
      </c>
      <c r="E102" s="29"/>
      <c r="F102" s="29"/>
      <c r="G102" s="30"/>
    </row>
    <row r="103" spans="2:7" ht="11.25" customHeight="1" x14ac:dyDescent="0.25">
      <c r="B103" s="48"/>
      <c r="C103" s="35"/>
      <c r="D103" s="35"/>
      <c r="E103" s="35"/>
      <c r="F103" s="35"/>
      <c r="G103" s="30"/>
    </row>
    <row r="104" spans="2:7" ht="11.25" customHeight="1" x14ac:dyDescent="0.25">
      <c r="B104" s="49"/>
      <c r="C104" s="35"/>
      <c r="D104" s="35"/>
      <c r="E104" s="35"/>
      <c r="F104" s="35"/>
      <c r="G104" s="30"/>
    </row>
    <row r="105" spans="2:7" ht="11.25" customHeight="1" thickBot="1" x14ac:dyDescent="0.3">
      <c r="B105" s="69"/>
      <c r="C105" s="70" t="s">
        <v>57</v>
      </c>
      <c r="D105" s="71"/>
      <c r="E105" s="72"/>
      <c r="F105" s="28"/>
      <c r="G105" s="30"/>
    </row>
    <row r="106" spans="2:7" ht="11.25" customHeight="1" x14ac:dyDescent="0.25">
      <c r="B106" s="73" t="s">
        <v>124</v>
      </c>
      <c r="C106" s="124">
        <v>6500</v>
      </c>
      <c r="D106" s="124">
        <v>7500</v>
      </c>
      <c r="E106" s="125">
        <v>8500</v>
      </c>
      <c r="F106" s="68"/>
      <c r="G106" s="31"/>
    </row>
    <row r="107" spans="2:7" ht="11.25" customHeight="1" thickBot="1" x14ac:dyDescent="0.3">
      <c r="B107" s="54" t="s">
        <v>125</v>
      </c>
      <c r="C107" s="75">
        <f>(G80/C106)</f>
        <v>1211.7698637692308</v>
      </c>
      <c r="D107" s="75">
        <f>(G80/D106)</f>
        <v>1050.2005486</v>
      </c>
      <c r="E107" s="76">
        <f>(G80/E106)</f>
        <v>926.64754288235292</v>
      </c>
      <c r="F107" s="68"/>
      <c r="G107" s="31"/>
    </row>
    <row r="108" spans="2:7" ht="11.25" customHeight="1" x14ac:dyDescent="0.25">
      <c r="B108" s="59" t="s">
        <v>58</v>
      </c>
      <c r="C108" s="32"/>
      <c r="D108" s="32"/>
      <c r="E108" s="32"/>
      <c r="F108" s="32"/>
      <c r="G108" s="32"/>
    </row>
  </sheetData>
  <mergeCells count="9"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7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SANDIA</vt:lpstr>
      <vt:lpstr>SANDIA!Área_de_impresión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2022-01-19T13:08:45Z</cp:lastPrinted>
  <dcterms:created xsi:type="dcterms:W3CDTF">2020-11-27T12:49:26Z</dcterms:created>
  <dcterms:modified xsi:type="dcterms:W3CDTF">2023-02-06T18:20:05Z</dcterms:modified>
</cp:coreProperties>
</file>