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 SANDIA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C102" i="6"/>
  <c r="G81" i="6"/>
  <c r="G80" i="6"/>
  <c r="G75" i="6"/>
  <c r="G74" i="6"/>
  <c r="G73" i="6"/>
  <c r="G72" i="6"/>
  <c r="G71" i="6"/>
  <c r="G69" i="6"/>
  <c r="G68" i="6"/>
  <c r="G67" i="6"/>
  <c r="G66" i="6"/>
  <c r="G64" i="6"/>
  <c r="G63" i="6"/>
  <c r="G61" i="6"/>
  <c r="G60" i="6"/>
  <c r="G59" i="6"/>
  <c r="G58" i="6"/>
  <c r="G56" i="6"/>
  <c r="G55" i="6"/>
  <c r="G54" i="6"/>
  <c r="G53" i="6"/>
  <c r="G51" i="6"/>
  <c r="G46" i="6"/>
  <c r="G45" i="6"/>
  <c r="G44" i="6"/>
  <c r="G43" i="6"/>
  <c r="G32" i="6"/>
  <c r="G31" i="6"/>
  <c r="G30" i="6"/>
  <c r="G29" i="6"/>
  <c r="G28" i="6"/>
  <c r="G27" i="6"/>
  <c r="G26" i="6"/>
  <c r="G25" i="6"/>
  <c r="G24" i="6"/>
  <c r="G23" i="6"/>
  <c r="G22" i="6"/>
  <c r="G21" i="6"/>
  <c r="G12" i="6"/>
  <c r="G87" i="6" s="1"/>
  <c r="G33" i="6" l="1"/>
  <c r="G76" i="6"/>
  <c r="G47" i="6"/>
  <c r="C104" i="6"/>
  <c r="G82" i="6"/>
  <c r="C105" i="6" s="1"/>
  <c r="C103" i="6"/>
  <c r="C101" i="6"/>
  <c r="G84" i="6" l="1"/>
  <c r="G85" i="6" s="1"/>
  <c r="C106" i="6" s="1"/>
  <c r="G86" i="6" l="1"/>
  <c r="E112" i="6" s="1"/>
  <c r="C107" i="6"/>
  <c r="G88" i="6" l="1"/>
  <c r="C112" i="6"/>
  <c r="D112" i="6"/>
  <c r="D103" i="6"/>
  <c r="D104" i="6"/>
  <c r="D105" i="6"/>
  <c r="D101" i="6"/>
  <c r="D106" i="6"/>
  <c r="D107" i="6" l="1"/>
</calcChain>
</file>

<file path=xl/sharedStrings.xml><?xml version="1.0" encoding="utf-8"?>
<sst xmlns="http://schemas.openxmlformats.org/spreadsheetml/2006/main" count="224" uniqueCount="133">
  <si>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</si>
  <si>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</si>
  <si>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</si>
  <si>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</si>
  <si>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</si>
  <si>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</si>
  <si>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</si>
  <si>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</si>
  <si>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</si>
  <si>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</si>
  <si>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</si>
  <si>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</si>
  <si>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</si>
  <si>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</si>
  <si>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</si>
  <si>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</si>
  <si>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</si>
  <si>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</si>
  <si>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</si>
  <si>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</si>
  <si>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</si>
  <si>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</si>
  <si>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</si>
  <si>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</si>
  <si>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</si>
  <si>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</si>
  <si>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</si>
  <si>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</si>
  <si>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</si>
  <si>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</si>
  <si>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</si>
  <si>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</si>
  <si>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</si>
  <si>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</si>
  <si>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</si>
  <si>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</si>
  <si>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</si>
  <si>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</si>
  <si>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</si>
  <si>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</si>
  <si>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</si>
  <si>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</si>
  <si>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</si>
  <si>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</si>
  <si>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</si>
  <si>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</si>
  <si>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</si>
  <si>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</si>
  <si>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</si>
  <si>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</si>
  <si>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</si>
  <si>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</si>
  <si>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</si>
  <si>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</si>
  <si>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</si>
  <si>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</si>
  <si>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</si>
  <si>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</si>
  <si>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</si>
  <si>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Aplicación Fertilizante</t>
  </si>
  <si>
    <t>Sep-Oct</t>
  </si>
  <si>
    <t xml:space="preserve"> </t>
  </si>
  <si>
    <t>FERTILIZANTE</t>
  </si>
  <si>
    <t>Urea</t>
  </si>
  <si>
    <t>FUNGICIDA</t>
  </si>
  <si>
    <t>INSECTICIDA</t>
  </si>
  <si>
    <t>Riego pre-transplante/siembra</t>
  </si>
  <si>
    <t>Transplante/siembra</t>
  </si>
  <si>
    <t>Dic-Ene</t>
  </si>
  <si>
    <t>Aplicación fertilizante</t>
  </si>
  <si>
    <t>Limpia manual</t>
  </si>
  <si>
    <t>Aplicación pesticidas</t>
  </si>
  <si>
    <t>Oct -Nov</t>
  </si>
  <si>
    <t>Oct - Dic</t>
  </si>
  <si>
    <t>Corta y carga</t>
  </si>
  <si>
    <t>Dic-Feb</t>
  </si>
  <si>
    <t>Aradura</t>
  </si>
  <si>
    <t>Rastraje</t>
  </si>
  <si>
    <t>PLANTINES</t>
  </si>
  <si>
    <t>u</t>
  </si>
  <si>
    <t>kg</t>
  </si>
  <si>
    <t>Muriato de potasio</t>
  </si>
  <si>
    <t>Nitrato de potasio</t>
  </si>
  <si>
    <t>Oct-Dic</t>
  </si>
  <si>
    <t>Karate Zeon</t>
  </si>
  <si>
    <t>Oct-DIc</t>
  </si>
  <si>
    <t>Lt</t>
  </si>
  <si>
    <t>RENDIMIENTO (Unidades/ha)</t>
  </si>
  <si>
    <t>PRECIO ESPERADO ($/Unidades)</t>
  </si>
  <si>
    <t>Rendimiento  (Unidades/hà)</t>
  </si>
  <si>
    <t>ESCENARIOS COSTO UNITARIO  ($/unidades)</t>
  </si>
  <si>
    <t>Sept</t>
  </si>
  <si>
    <t>Oct.</t>
  </si>
  <si>
    <t>Nov.</t>
  </si>
  <si>
    <t>Oct</t>
  </si>
  <si>
    <t>Ago</t>
  </si>
  <si>
    <t>Feb</t>
  </si>
  <si>
    <t>Aliette</t>
  </si>
  <si>
    <t>Frutaliv</t>
  </si>
  <si>
    <t>Ingreso a Lo Valledor</t>
  </si>
  <si>
    <t xml:space="preserve">SANDIA </t>
  </si>
  <si>
    <t>LADY</t>
  </si>
  <si>
    <t>O"HIGGINS</t>
  </si>
  <si>
    <t>RENGO</t>
  </si>
  <si>
    <t>QUINTA DE TILCOCO</t>
  </si>
  <si>
    <t>HELADAS y LLUVIA</t>
  </si>
  <si>
    <t>Limpieza acequia riego</t>
  </si>
  <si>
    <t>Colocar Mulch</t>
  </si>
  <si>
    <t>Junio - Julio</t>
  </si>
  <si>
    <t>Melgadura y Acequiadura</t>
  </si>
  <si>
    <t>Julio - Agosto</t>
  </si>
  <si>
    <t>Vitra Desarrollo y Produccion</t>
  </si>
  <si>
    <t>Previcur Energy</t>
  </si>
  <si>
    <t>Bravo 720</t>
  </si>
  <si>
    <t>Metalaxil</t>
  </si>
  <si>
    <t>ADHERENTE</t>
  </si>
  <si>
    <t>Induce PH</t>
  </si>
  <si>
    <t>Sep-Ene</t>
  </si>
  <si>
    <t>Break</t>
  </si>
  <si>
    <t>BIOESTIMULANTE</t>
  </si>
  <si>
    <t>Fosfimax</t>
  </si>
  <si>
    <t>Kendal</t>
  </si>
  <si>
    <t>Biotron</t>
  </si>
  <si>
    <t>Ciromazina</t>
  </si>
  <si>
    <t>gr</t>
  </si>
  <si>
    <t>Balazo</t>
  </si>
  <si>
    <t>Zero 5 EC</t>
  </si>
  <si>
    <t>Abamectina</t>
  </si>
  <si>
    <t>Fletes</t>
  </si>
  <si>
    <t>c/u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</si>
  <si>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 (Agricultores de Quinta de Tilcoco)</t>
    </r>
  </si>
  <si>
    <t xml:space="preserve">Riegos </t>
  </si>
  <si>
    <t>Costo unitario ($/Unidades)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</si>
</sst>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b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5" fillId="0" borderId="17"/>
    <xf numFmtId="9" fontId="17" fillId="0" borderId="17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1" fillId="6" borderId="17" xfId="0" applyFont="1" applyFill="1" applyBorder="1" applyAlignment="1"/>
    <xf numFmtId="3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 applyAlignment="1"/>
    <xf numFmtId="0" fontId="0" fillId="2" borderId="19" xfId="0" applyFont="1" applyFill="1" applyBorder="1" applyAlignment="1"/>
    <xf numFmtId="0" fontId="6" fillId="2" borderId="17" xfId="0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49" fontId="9" fillId="7" borderId="27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9" fontId="11" fillId="2" borderId="30" xfId="0" applyNumberFormat="1" applyFont="1" applyFill="1" applyBorder="1" applyAlignment="1"/>
    <xf numFmtId="49" fontId="9" fillId="7" borderId="31" xfId="0" applyNumberFormat="1" applyFont="1" applyFill="1" applyBorder="1" applyAlignment="1">
      <alignment vertical="center"/>
    </xf>
    <xf numFmtId="165" fontId="9" fillId="7" borderId="32" xfId="0" applyNumberFormat="1" applyFont="1" applyFill="1" applyBorder="1" applyAlignment="1">
      <alignment vertical="center"/>
    </xf>
    <xf numFmtId="9" fontId="9" fillId="7" borderId="33" xfId="0" applyNumberFormat="1" applyFont="1" applyFill="1" applyBorder="1" applyAlignment="1">
      <alignment vertical="center"/>
    </xf>
    <xf numFmtId="0" fontId="11" fillId="8" borderId="36" xfId="0" applyFont="1" applyFill="1" applyBorder="1" applyAlignment="1"/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7" xfId="0" applyNumberFormat="1" applyFont="1" applyFill="1" applyBorder="1" applyAlignment="1">
      <alignment vertical="center"/>
    </xf>
    <xf numFmtId="0" fontId="11" fillId="2" borderId="38" xfId="0" applyFont="1" applyFill="1" applyBorder="1" applyAlignment="1"/>
    <xf numFmtId="0" fontId="11" fillId="2" borderId="39" xfId="0" applyFont="1" applyFill="1" applyBorder="1" applyAlignment="1"/>
    <xf numFmtId="49" fontId="11" fillId="2" borderId="40" xfId="0" applyNumberFormat="1" applyFont="1" applyFill="1" applyBorder="1" applyAlignment="1">
      <alignment vertical="center"/>
    </xf>
    <xf numFmtId="0" fontId="11" fillId="2" borderId="41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 applyAlignment="1"/>
    <xf numFmtId="0" fontId="11" fillId="2" borderId="44" xfId="0" applyFont="1" applyFill="1" applyBorder="1" applyAlignment="1"/>
    <xf numFmtId="0" fontId="9" fillId="6" borderId="17" xfId="0" applyFont="1" applyFill="1" applyBorder="1" applyAlignment="1">
      <alignment vertical="center"/>
    </xf>
    <xf numFmtId="49" fontId="9" fillId="7" borderId="45" xfId="0" applyNumberFormat="1" applyFont="1" applyFill="1" applyBorder="1" applyAlignment="1">
      <alignment vertical="center"/>
    </xf>
    <xf numFmtId="165" fontId="9" fillId="7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3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9" fillId="7" borderId="46" xfId="0" applyNumberFormat="1" applyFont="1" applyFill="1" applyBorder="1" applyAlignment="1">
      <alignment vertical="center"/>
    </xf>
    <xf numFmtId="49" fontId="9" fillId="7" borderId="18" xfId="0" applyNumberFormat="1" applyFont="1" applyFill="1" applyBorder="1" applyAlignment="1">
      <alignment horizontal="center" vertical="center"/>
    </xf>
    <xf numFmtId="49" fontId="11" fillId="7" borderId="28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4" fillId="8" borderId="34" xfId="0" applyNumberFormat="1" applyFont="1" applyFill="1" applyBorder="1" applyAlignment="1">
      <alignment vertical="center"/>
    </xf>
    <xf numFmtId="0" fontId="9" fillId="8" borderId="35" xfId="0" applyFont="1" applyFill="1" applyBorder="1" applyAlignment="1">
      <alignment vertical="center"/>
    </xf>
    <xf numFmtId="49" fontId="14" fillId="8" borderId="47" xfId="0" applyNumberFormat="1" applyFont="1" applyFill="1" applyBorder="1" applyAlignment="1">
      <alignment horizontal="center" vertical="center"/>
    </xf>
    <xf numFmtId="49" fontId="14" fillId="8" borderId="48" xfId="0" applyNumberFormat="1" applyFont="1" applyFill="1" applyBorder="1" applyAlignment="1">
      <alignment horizontal="center" vertical="center"/>
    </xf>
    <xf numFmtId="49" fontId="14" fillId="8" borderId="49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4" xfId="0" applyFill="1" applyBorder="1"/>
    <xf numFmtId="49" fontId="18" fillId="3" borderId="5" xfId="0" applyNumberFormat="1" applyFont="1" applyFill="1" applyBorder="1" applyAlignment="1">
      <alignment vertical="center" wrapText="1"/>
    </xf>
    <xf numFmtId="0" fontId="3" fillId="9" borderId="50" xfId="0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3" fontId="3" fillId="0" borderId="50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3" fillId="9" borderId="50" xfId="0" applyFont="1" applyFill="1" applyBorder="1" applyAlignment="1">
      <alignment horizontal="right" vertical="center" wrapText="1"/>
    </xf>
    <xf numFmtId="17" fontId="3" fillId="0" borderId="50" xfId="0" applyNumberFormat="1" applyFont="1" applyFill="1" applyBorder="1" applyAlignment="1">
      <alignment horizontal="right" vertical="center"/>
    </xf>
    <xf numFmtId="0" fontId="3" fillId="9" borderId="50" xfId="0" applyFont="1" applyFill="1" applyBorder="1" applyAlignment="1">
      <alignment horizontal="right" vertical="center"/>
    </xf>
    <xf numFmtId="3" fontId="3" fillId="0" borderId="50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3" fontId="3" fillId="0" borderId="50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17" fontId="3" fillId="0" borderId="50" xfId="0" applyNumberFormat="1" applyFont="1" applyBorder="1" applyAlignment="1">
      <alignment horizontal="right" vertical="center"/>
    </xf>
    <xf numFmtId="17" fontId="3" fillId="9" borderId="50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0" borderId="50" xfId="0" applyFont="1" applyBorder="1" applyAlignment="1">
      <alignment horizontal="right" vertical="center" wrapText="1"/>
    </xf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51" xfId="0" applyFont="1" applyFill="1" applyBorder="1"/>
    <xf numFmtId="3" fontId="3" fillId="2" borderId="51" xfId="0" applyNumberFormat="1" applyFont="1" applyFill="1" applyBorder="1"/>
    <xf numFmtId="0" fontId="3" fillId="0" borderId="0" xfId="0" applyNumberFormat="1" applyFont="1"/>
    <xf numFmtId="0" fontId="3" fillId="0" borderId="0" xfId="0" applyFont="1"/>
    <xf numFmtId="164" fontId="1" fillId="10" borderId="52" xfId="0" applyNumberFormat="1" applyFont="1" applyFill="1" applyBorder="1" applyAlignment="1">
      <alignment vertical="center"/>
    </xf>
    <xf numFmtId="0" fontId="3" fillId="2" borderId="19" xfId="0" applyFont="1" applyFill="1" applyBorder="1"/>
    <xf numFmtId="49" fontId="3" fillId="2" borderId="17" xfId="0" applyNumberFormat="1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164" fontId="18" fillId="2" borderId="17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8504</xdr:colOff>
      <xdr:row>6</xdr:row>
      <xdr:rowOff>184484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58013" cy="1145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3"/>
  <sheetViews>
    <sheetView tabSelected="1" topLeftCell="B1" zoomScale="112" zoomScaleNormal="112" workbookViewId="0">
      <selection activeCell="D11" sqref="D1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2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0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61"/>
    </row>
    <row r="2" spans="1:255" ht="15" customHeight="1" x14ac:dyDescent="0.25">
      <c r="A2" s="2"/>
      <c r="B2" s="2"/>
      <c r="C2" s="2"/>
      <c r="D2" s="2"/>
      <c r="E2" s="2"/>
      <c r="F2" s="2"/>
      <c r="G2" s="61"/>
    </row>
    <row r="3" spans="1:255" ht="15" customHeight="1" x14ac:dyDescent="0.25">
      <c r="A3" s="2"/>
      <c r="B3" s="2"/>
      <c r="C3" s="2"/>
      <c r="D3" s="2"/>
      <c r="E3" s="2"/>
      <c r="F3" s="2"/>
      <c r="G3" s="61"/>
    </row>
    <row r="4" spans="1:255" ht="15" customHeight="1" x14ac:dyDescent="0.25">
      <c r="A4" s="2"/>
      <c r="B4" s="2"/>
      <c r="C4" s="2"/>
      <c r="D4" s="2"/>
      <c r="E4" s="2"/>
      <c r="F4" s="2"/>
      <c r="G4" s="61"/>
    </row>
    <row r="5" spans="1:255" ht="15" customHeight="1" x14ac:dyDescent="0.25">
      <c r="A5" s="2"/>
      <c r="B5" s="2"/>
      <c r="C5" s="2"/>
      <c r="D5" s="2"/>
      <c r="E5" s="2"/>
      <c r="F5" s="2"/>
      <c r="G5" s="61"/>
    </row>
    <row r="6" spans="1:255" ht="15" customHeight="1" x14ac:dyDescent="0.25">
      <c r="A6" s="2"/>
      <c r="B6" s="2"/>
      <c r="C6" s="2"/>
      <c r="D6" s="2"/>
      <c r="E6" s="2"/>
      <c r="F6" s="2"/>
      <c r="G6" s="61"/>
    </row>
    <row r="7" spans="1:255" ht="15" customHeight="1" x14ac:dyDescent="0.25">
      <c r="A7" s="2"/>
      <c r="B7" s="2"/>
      <c r="C7" s="2"/>
      <c r="D7" s="2"/>
      <c r="E7" s="2"/>
      <c r="F7" s="2"/>
      <c r="G7" s="61"/>
    </row>
    <row r="8" spans="1:255" ht="15" customHeight="1" x14ac:dyDescent="0.25">
      <c r="A8" s="2"/>
      <c r="B8" s="3"/>
      <c r="C8" s="4"/>
      <c r="D8" s="2"/>
      <c r="E8" s="4"/>
      <c r="F8" s="4"/>
      <c r="G8" s="62"/>
    </row>
    <row r="9" spans="1:255" s="91" customFormat="1" ht="12" customHeight="1" x14ac:dyDescent="0.25">
      <c r="A9" s="83"/>
      <c r="B9" s="84" t="s">
        <v>0</v>
      </c>
      <c r="C9" s="85" t="s">
        <v>100</v>
      </c>
      <c r="D9" s="86"/>
      <c r="E9" s="87" t="s">
        <v>87</v>
      </c>
      <c r="F9" s="88"/>
      <c r="G9" s="89">
        <v>11500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s="91" customFormat="1" ht="25.5" customHeight="1" x14ac:dyDescent="0.25">
      <c r="A10" s="83"/>
      <c r="B10" s="6" t="s">
        <v>1</v>
      </c>
      <c r="C10" s="92" t="s">
        <v>101</v>
      </c>
      <c r="D10" s="86"/>
      <c r="E10" s="81" t="s">
        <v>2</v>
      </c>
      <c r="F10" s="82"/>
      <c r="G10" s="93" t="s">
        <v>75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pans="1:255" s="91" customFormat="1" ht="18" customHeight="1" x14ac:dyDescent="0.25">
      <c r="A11" s="83"/>
      <c r="B11" s="6" t="s">
        <v>3</v>
      </c>
      <c r="C11" s="94" t="s">
        <v>57</v>
      </c>
      <c r="D11" s="86"/>
      <c r="E11" s="81" t="s">
        <v>88</v>
      </c>
      <c r="F11" s="82"/>
      <c r="G11" s="95">
        <v>1100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pans="1:255" s="91" customFormat="1" ht="11.25" customHeight="1" x14ac:dyDescent="0.25">
      <c r="A12" s="83"/>
      <c r="B12" s="6" t="s">
        <v>4</v>
      </c>
      <c r="C12" s="94" t="s">
        <v>102</v>
      </c>
      <c r="D12" s="86"/>
      <c r="E12" s="96" t="s">
        <v>5</v>
      </c>
      <c r="F12" s="97"/>
      <c r="G12" s="98">
        <f>G9*G11</f>
        <v>12650000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pans="1:255" s="91" customFormat="1" ht="11.25" customHeight="1" x14ac:dyDescent="0.25">
      <c r="A13" s="83"/>
      <c r="B13" s="6" t="s">
        <v>6</v>
      </c>
      <c r="C13" s="94" t="s">
        <v>103</v>
      </c>
      <c r="D13" s="86"/>
      <c r="E13" s="81" t="s">
        <v>7</v>
      </c>
      <c r="F13" s="82"/>
      <c r="G13" s="99" t="s">
        <v>58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pans="1:255" s="91" customFormat="1" ht="15" x14ac:dyDescent="0.25">
      <c r="A14" s="83"/>
      <c r="B14" s="6" t="s">
        <v>8</v>
      </c>
      <c r="C14" s="92" t="s">
        <v>104</v>
      </c>
      <c r="D14" s="86"/>
      <c r="E14" s="81" t="s">
        <v>9</v>
      </c>
      <c r="F14" s="82"/>
      <c r="G14" s="100" t="s">
        <v>75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s="91" customFormat="1" ht="25.5" customHeight="1" x14ac:dyDescent="0.25">
      <c r="A15" s="83"/>
      <c r="B15" s="6" t="s">
        <v>10</v>
      </c>
      <c r="C15" s="101">
        <v>44927</v>
      </c>
      <c r="D15" s="86"/>
      <c r="E15" s="102" t="s">
        <v>11</v>
      </c>
      <c r="F15" s="103"/>
      <c r="G15" s="104" t="s">
        <v>105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pans="1:255" ht="12" customHeight="1" x14ac:dyDescent="0.25">
      <c r="A16" s="2"/>
      <c r="B16" s="7"/>
      <c r="C16" s="8"/>
      <c r="D16" s="9"/>
      <c r="E16" s="10"/>
      <c r="F16" s="10"/>
      <c r="G16" s="6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11"/>
      <c r="B17" s="74" t="s">
        <v>12</v>
      </c>
      <c r="C17" s="75"/>
      <c r="D17" s="75"/>
      <c r="E17" s="75"/>
      <c r="F17" s="75"/>
      <c r="G17" s="75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2"/>
      <c r="C18" s="13"/>
      <c r="D18" s="13"/>
      <c r="E18" s="13"/>
      <c r="F18" s="14"/>
      <c r="G18" s="6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5" t="s">
        <v>13</v>
      </c>
      <c r="C19" s="106"/>
      <c r="D19" s="107"/>
      <c r="E19" s="107"/>
      <c r="F19" s="108"/>
      <c r="G19" s="109"/>
    </row>
    <row r="20" spans="1:255" ht="24" customHeight="1" x14ac:dyDescent="0.25">
      <c r="A20" s="5"/>
      <c r="B20" s="110" t="s">
        <v>14</v>
      </c>
      <c r="C20" s="111" t="s">
        <v>15</v>
      </c>
      <c r="D20" s="111" t="s">
        <v>16</v>
      </c>
      <c r="E20" s="110" t="s">
        <v>17</v>
      </c>
      <c r="F20" s="111" t="s">
        <v>18</v>
      </c>
      <c r="G20" s="110" t="s">
        <v>19</v>
      </c>
    </row>
    <row r="21" spans="1:255" s="91" customFormat="1" ht="12" customHeight="1" x14ac:dyDescent="0.25">
      <c r="A21" s="83"/>
      <c r="B21" s="112" t="s">
        <v>106</v>
      </c>
      <c r="C21" s="113" t="s">
        <v>20</v>
      </c>
      <c r="D21" s="113">
        <v>1</v>
      </c>
      <c r="E21" s="113" t="s">
        <v>95</v>
      </c>
      <c r="F21" s="114">
        <v>30000</v>
      </c>
      <c r="G21" s="115">
        <f>D21*F21</f>
        <v>30000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91" customFormat="1" ht="12" customHeight="1" x14ac:dyDescent="0.25">
      <c r="A22" s="83"/>
      <c r="B22" s="112" t="s">
        <v>66</v>
      </c>
      <c r="C22" s="113" t="s">
        <v>20</v>
      </c>
      <c r="D22" s="113">
        <v>3</v>
      </c>
      <c r="E22" s="113" t="s">
        <v>95</v>
      </c>
      <c r="F22" s="114">
        <v>30000</v>
      </c>
      <c r="G22" s="115">
        <f t="shared" ref="G22:G32" si="0">D22*F22</f>
        <v>90000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s="91" customFormat="1" ht="12" customHeight="1" x14ac:dyDescent="0.25">
      <c r="A23" s="83"/>
      <c r="B23" s="112" t="s">
        <v>67</v>
      </c>
      <c r="C23" s="113" t="s">
        <v>20</v>
      </c>
      <c r="D23" s="113">
        <v>10</v>
      </c>
      <c r="E23" s="113" t="s">
        <v>95</v>
      </c>
      <c r="F23" s="114">
        <v>30000</v>
      </c>
      <c r="G23" s="115">
        <f t="shared" si="0"/>
        <v>300000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  <row r="24" spans="1:255" s="91" customFormat="1" ht="12" customHeight="1" x14ac:dyDescent="0.25">
      <c r="A24" s="83"/>
      <c r="B24" s="112" t="s">
        <v>131</v>
      </c>
      <c r="C24" s="113" t="s">
        <v>20</v>
      </c>
      <c r="D24" s="113">
        <v>6</v>
      </c>
      <c r="E24" s="113" t="s">
        <v>68</v>
      </c>
      <c r="F24" s="114">
        <v>30000</v>
      </c>
      <c r="G24" s="115">
        <f t="shared" si="0"/>
        <v>180000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</row>
    <row r="25" spans="1:255" s="91" customFormat="1" ht="12" customHeight="1" x14ac:dyDescent="0.25">
      <c r="A25" s="83"/>
      <c r="B25" s="112" t="s">
        <v>69</v>
      </c>
      <c r="C25" s="113" t="s">
        <v>20</v>
      </c>
      <c r="D25" s="113">
        <v>1</v>
      </c>
      <c r="E25" s="113" t="s">
        <v>91</v>
      </c>
      <c r="F25" s="114">
        <v>30000</v>
      </c>
      <c r="G25" s="115">
        <f t="shared" si="0"/>
        <v>30000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</row>
    <row r="26" spans="1:255" s="91" customFormat="1" ht="12" customHeight="1" x14ac:dyDescent="0.25">
      <c r="A26" s="83"/>
      <c r="B26" s="112" t="s">
        <v>70</v>
      </c>
      <c r="C26" s="113" t="s">
        <v>20</v>
      </c>
      <c r="D26" s="113">
        <v>7</v>
      </c>
      <c r="E26" s="113" t="s">
        <v>91</v>
      </c>
      <c r="F26" s="114">
        <v>30000</v>
      </c>
      <c r="G26" s="115">
        <f t="shared" si="0"/>
        <v>210000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</row>
    <row r="27" spans="1:255" s="91" customFormat="1" ht="12" customHeight="1" x14ac:dyDescent="0.25">
      <c r="A27" s="83"/>
      <c r="B27" s="112" t="s">
        <v>71</v>
      </c>
      <c r="C27" s="113" t="s">
        <v>20</v>
      </c>
      <c r="D27" s="113">
        <v>1</v>
      </c>
      <c r="E27" s="113" t="s">
        <v>94</v>
      </c>
      <c r="F27" s="114">
        <v>30000</v>
      </c>
      <c r="G27" s="115">
        <f t="shared" si="0"/>
        <v>30000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</row>
    <row r="28" spans="1:255" s="91" customFormat="1" ht="12" customHeight="1" x14ac:dyDescent="0.25">
      <c r="A28" s="83"/>
      <c r="B28" s="112" t="s">
        <v>131</v>
      </c>
      <c r="C28" s="113" t="s">
        <v>20</v>
      </c>
      <c r="D28" s="113">
        <v>4</v>
      </c>
      <c r="E28" s="113" t="s">
        <v>72</v>
      </c>
      <c r="F28" s="114">
        <v>30000</v>
      </c>
      <c r="G28" s="115">
        <f t="shared" si="0"/>
        <v>120000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</row>
    <row r="29" spans="1:255" s="91" customFormat="1" ht="12" customHeight="1" x14ac:dyDescent="0.25">
      <c r="A29" s="83"/>
      <c r="B29" s="112" t="s">
        <v>70</v>
      </c>
      <c r="C29" s="113" t="s">
        <v>20</v>
      </c>
      <c r="D29" s="113">
        <v>5</v>
      </c>
      <c r="E29" s="113" t="s">
        <v>72</v>
      </c>
      <c r="F29" s="114">
        <v>30000</v>
      </c>
      <c r="G29" s="115">
        <f t="shared" si="0"/>
        <v>150000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 x14ac:dyDescent="0.25">
      <c r="A30" s="83"/>
      <c r="B30" s="112" t="s">
        <v>71</v>
      </c>
      <c r="C30" s="113" t="s">
        <v>20</v>
      </c>
      <c r="D30" s="113">
        <v>2</v>
      </c>
      <c r="E30" s="113" t="s">
        <v>73</v>
      </c>
      <c r="F30" s="114">
        <v>30000</v>
      </c>
      <c r="G30" s="115">
        <f t="shared" si="0"/>
        <v>60000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 x14ac:dyDescent="0.25">
      <c r="A31" s="83"/>
      <c r="B31" s="112" t="s">
        <v>131</v>
      </c>
      <c r="C31" s="113" t="s">
        <v>20</v>
      </c>
      <c r="D31" s="113">
        <v>4</v>
      </c>
      <c r="E31" s="113" t="s">
        <v>96</v>
      </c>
      <c r="F31" s="114">
        <v>30000</v>
      </c>
      <c r="G31" s="115">
        <f t="shared" si="0"/>
        <v>120000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12" customHeight="1" x14ac:dyDescent="0.25">
      <c r="A32" s="83"/>
      <c r="B32" s="112" t="s">
        <v>74</v>
      </c>
      <c r="C32" s="113" t="s">
        <v>20</v>
      </c>
      <c r="D32" s="113">
        <v>41</v>
      </c>
      <c r="E32" s="113" t="s">
        <v>75</v>
      </c>
      <c r="F32" s="114">
        <v>30000</v>
      </c>
      <c r="G32" s="115">
        <f t="shared" si="0"/>
        <v>1230000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.75" customHeight="1" x14ac:dyDescent="0.25">
      <c r="A33" s="5"/>
      <c r="B33" s="19" t="s">
        <v>21</v>
      </c>
      <c r="C33" s="20"/>
      <c r="D33" s="20"/>
      <c r="E33" s="20"/>
      <c r="F33" s="116"/>
      <c r="G33" s="117">
        <f>SUM(G21:G32)</f>
        <v>2550000</v>
      </c>
    </row>
    <row r="34" spans="1:255" s="1" customFormat="1" ht="12" customHeight="1" x14ac:dyDescent="0.25">
      <c r="A34" s="2"/>
      <c r="B34" s="12"/>
      <c r="C34" s="14"/>
      <c r="D34" s="14"/>
      <c r="E34" s="14"/>
      <c r="F34" s="15"/>
      <c r="G34" s="65"/>
    </row>
    <row r="35" spans="1:255" ht="12" customHeight="1" x14ac:dyDescent="0.25">
      <c r="A35" s="5"/>
      <c r="B35" s="105" t="s">
        <v>22</v>
      </c>
      <c r="C35" s="106"/>
      <c r="D35" s="107"/>
      <c r="E35" s="107"/>
      <c r="F35" s="108"/>
      <c r="G35" s="109"/>
    </row>
    <row r="36" spans="1:255" ht="24" customHeight="1" x14ac:dyDescent="0.25">
      <c r="A36" s="5"/>
      <c r="B36" s="110" t="s">
        <v>14</v>
      </c>
      <c r="C36" s="111" t="s">
        <v>15</v>
      </c>
      <c r="D36" s="111" t="s">
        <v>16</v>
      </c>
      <c r="E36" s="110" t="s">
        <v>61</v>
      </c>
      <c r="F36" s="111" t="s">
        <v>18</v>
      </c>
      <c r="G36" s="110" t="s">
        <v>19</v>
      </c>
    </row>
    <row r="37" spans="1:255" s="91" customFormat="1" ht="12" customHeight="1" x14ac:dyDescent="0.25">
      <c r="A37" s="83"/>
      <c r="B37" s="112"/>
      <c r="C37" s="113" t="s">
        <v>61</v>
      </c>
      <c r="D37" s="113" t="s">
        <v>61</v>
      </c>
      <c r="E37" s="113" t="s">
        <v>61</v>
      </c>
      <c r="F37" s="114" t="s">
        <v>61</v>
      </c>
      <c r="G37" s="115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 x14ac:dyDescent="0.25">
      <c r="A38" s="5"/>
      <c r="B38" s="19" t="s">
        <v>23</v>
      </c>
      <c r="C38" s="20"/>
      <c r="D38" s="20"/>
      <c r="E38" s="20"/>
      <c r="F38" s="116"/>
      <c r="G38" s="117"/>
    </row>
    <row r="39" spans="1:255" ht="12" customHeight="1" x14ac:dyDescent="0.25">
      <c r="A39" s="2"/>
      <c r="B39" s="16"/>
      <c r="C39" s="17"/>
      <c r="D39" s="17"/>
      <c r="E39" s="17"/>
      <c r="F39" s="18"/>
      <c r="G39" s="66"/>
    </row>
    <row r="40" spans="1:255" ht="12" customHeight="1" x14ac:dyDescent="0.25">
      <c r="A40" s="5"/>
      <c r="B40" s="105" t="s">
        <v>24</v>
      </c>
      <c r="C40" s="106"/>
      <c r="D40" s="107"/>
      <c r="E40" s="107"/>
      <c r="F40" s="108"/>
      <c r="G40" s="109"/>
    </row>
    <row r="41" spans="1:255" ht="24" customHeight="1" x14ac:dyDescent="0.25">
      <c r="A41" s="5"/>
      <c r="B41" s="110" t="s">
        <v>14</v>
      </c>
      <c r="C41" s="111" t="s">
        <v>15</v>
      </c>
      <c r="D41" s="111" t="s">
        <v>16</v>
      </c>
      <c r="E41" s="110" t="s">
        <v>17</v>
      </c>
      <c r="F41" s="111" t="s">
        <v>18</v>
      </c>
      <c r="G41" s="110" t="s">
        <v>19</v>
      </c>
    </row>
    <row r="42" spans="1:255" s="91" customFormat="1" ht="12" customHeight="1" x14ac:dyDescent="0.25">
      <c r="A42" s="83"/>
      <c r="B42" s="112" t="s">
        <v>76</v>
      </c>
      <c r="C42" s="113" t="s">
        <v>25</v>
      </c>
      <c r="D42" s="113">
        <v>0.3</v>
      </c>
      <c r="E42" s="113" t="s">
        <v>91</v>
      </c>
      <c r="F42" s="114">
        <v>300000</v>
      </c>
      <c r="G42" s="115">
        <f>D42*F42</f>
        <v>90000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</row>
    <row r="43" spans="1:255" s="91" customFormat="1" ht="12" customHeight="1" x14ac:dyDescent="0.25">
      <c r="A43" s="83"/>
      <c r="B43" s="112" t="s">
        <v>77</v>
      </c>
      <c r="C43" s="113" t="s">
        <v>25</v>
      </c>
      <c r="D43" s="113">
        <v>0.2</v>
      </c>
      <c r="E43" s="113" t="s">
        <v>92</v>
      </c>
      <c r="F43" s="114">
        <v>250000</v>
      </c>
      <c r="G43" s="115">
        <f t="shared" ref="G43:G46" si="1">D43*F43</f>
        <v>50000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 x14ac:dyDescent="0.25">
      <c r="A44" s="83"/>
      <c r="B44" s="112" t="s">
        <v>59</v>
      </c>
      <c r="C44" s="113" t="s">
        <v>25</v>
      </c>
      <c r="D44" s="113">
        <v>0.5</v>
      </c>
      <c r="E44" s="113" t="s">
        <v>93</v>
      </c>
      <c r="F44" s="114">
        <v>125000</v>
      </c>
      <c r="G44" s="115">
        <f t="shared" si="1"/>
        <v>62500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 x14ac:dyDescent="0.25">
      <c r="A45" s="83"/>
      <c r="B45" s="112" t="s">
        <v>107</v>
      </c>
      <c r="C45" s="113" t="s">
        <v>25</v>
      </c>
      <c r="D45" s="113">
        <v>0.5</v>
      </c>
      <c r="E45" s="113" t="s">
        <v>108</v>
      </c>
      <c r="F45" s="114">
        <v>300000</v>
      </c>
      <c r="G45" s="115">
        <f t="shared" si="1"/>
        <v>150000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12" customHeight="1" x14ac:dyDescent="0.25">
      <c r="A46" s="83"/>
      <c r="B46" s="112" t="s">
        <v>109</v>
      </c>
      <c r="C46" s="113" t="s">
        <v>25</v>
      </c>
      <c r="D46" s="113">
        <v>0.5</v>
      </c>
      <c r="E46" s="113" t="s">
        <v>110</v>
      </c>
      <c r="F46" s="114">
        <v>180000</v>
      </c>
      <c r="G46" s="115">
        <f t="shared" si="1"/>
        <v>90000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 x14ac:dyDescent="0.25">
      <c r="A47" s="5"/>
      <c r="B47" s="19" t="s">
        <v>26</v>
      </c>
      <c r="C47" s="20"/>
      <c r="D47" s="20"/>
      <c r="E47" s="20"/>
      <c r="F47" s="116"/>
      <c r="G47" s="117">
        <f>SUM(G42:G46)</f>
        <v>442500</v>
      </c>
    </row>
    <row r="48" spans="1:255" ht="12" customHeight="1" x14ac:dyDescent="0.25">
      <c r="A48" s="2"/>
      <c r="B48" s="16"/>
      <c r="C48" s="17"/>
      <c r="D48" s="17"/>
      <c r="E48" s="17"/>
      <c r="F48" s="18"/>
      <c r="G48" s="66"/>
    </row>
    <row r="49" spans="1:255" ht="12" customHeight="1" x14ac:dyDescent="0.25">
      <c r="A49" s="5"/>
      <c r="B49" s="105" t="s">
        <v>27</v>
      </c>
      <c r="C49" s="106"/>
      <c r="D49" s="107"/>
      <c r="E49" s="107"/>
      <c r="F49" s="108"/>
      <c r="G49" s="109"/>
    </row>
    <row r="50" spans="1:255" ht="24" customHeight="1" x14ac:dyDescent="0.25">
      <c r="A50" s="5"/>
      <c r="B50" s="110" t="s">
        <v>28</v>
      </c>
      <c r="C50" s="111" t="s">
        <v>29</v>
      </c>
      <c r="D50" s="111" t="s">
        <v>30</v>
      </c>
      <c r="E50" s="110" t="s">
        <v>17</v>
      </c>
      <c r="F50" s="111" t="s">
        <v>18</v>
      </c>
      <c r="G50" s="110" t="s">
        <v>19</v>
      </c>
    </row>
    <row r="51" spans="1:255" s="91" customFormat="1" ht="12" customHeight="1" x14ac:dyDescent="0.25">
      <c r="A51" s="83"/>
      <c r="B51" s="128" t="s">
        <v>78</v>
      </c>
      <c r="C51" s="113" t="s">
        <v>79</v>
      </c>
      <c r="D51" s="113">
        <v>4000</v>
      </c>
      <c r="E51" s="113" t="s">
        <v>91</v>
      </c>
      <c r="F51" s="114">
        <v>480</v>
      </c>
      <c r="G51" s="115">
        <f>D51*F51</f>
        <v>1920000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</row>
    <row r="52" spans="1:255" s="91" customFormat="1" ht="11.25" customHeight="1" x14ac:dyDescent="0.25">
      <c r="A52" s="83"/>
      <c r="B52" s="128" t="s">
        <v>62</v>
      </c>
      <c r="C52" s="113"/>
      <c r="D52" s="113"/>
      <c r="E52" s="113"/>
      <c r="F52" s="114"/>
      <c r="G52" s="115" t="s">
        <v>61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pans="1:255" s="91" customFormat="1" ht="11.25" customHeight="1" x14ac:dyDescent="0.25">
      <c r="A53" s="83"/>
      <c r="B53" s="112" t="s">
        <v>63</v>
      </c>
      <c r="C53" s="113" t="s">
        <v>80</v>
      </c>
      <c r="D53" s="113">
        <v>400</v>
      </c>
      <c r="E53" s="113" t="s">
        <v>91</v>
      </c>
      <c r="F53" s="114">
        <v>1280</v>
      </c>
      <c r="G53" s="115">
        <f t="shared" ref="G53:G75" si="2">D53*F53</f>
        <v>512000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</row>
    <row r="54" spans="1:255" s="91" customFormat="1" ht="11.25" customHeight="1" x14ac:dyDescent="0.25">
      <c r="A54" s="83"/>
      <c r="B54" s="112" t="s">
        <v>111</v>
      </c>
      <c r="C54" s="113" t="s">
        <v>80</v>
      </c>
      <c r="D54" s="113">
        <v>200</v>
      </c>
      <c r="E54" s="113" t="s">
        <v>91</v>
      </c>
      <c r="F54" s="114">
        <v>980</v>
      </c>
      <c r="G54" s="115">
        <f t="shared" si="2"/>
        <v>196000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</row>
    <row r="55" spans="1:255" s="91" customFormat="1" ht="11.25" customHeight="1" x14ac:dyDescent="0.25">
      <c r="A55" s="83"/>
      <c r="B55" s="112" t="s">
        <v>81</v>
      </c>
      <c r="C55" s="113" t="s">
        <v>80</v>
      </c>
      <c r="D55" s="113">
        <v>200</v>
      </c>
      <c r="E55" s="113" t="s">
        <v>91</v>
      </c>
      <c r="F55" s="114">
        <v>850</v>
      </c>
      <c r="G55" s="115">
        <f t="shared" si="2"/>
        <v>170000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</row>
    <row r="56" spans="1:255" s="91" customFormat="1" ht="11.25" customHeight="1" x14ac:dyDescent="0.25">
      <c r="A56" s="83"/>
      <c r="B56" s="112" t="s">
        <v>82</v>
      </c>
      <c r="C56" s="113" t="s">
        <v>80</v>
      </c>
      <c r="D56" s="113">
        <v>350</v>
      </c>
      <c r="E56" s="113" t="s">
        <v>91</v>
      </c>
      <c r="F56" s="114">
        <v>1940</v>
      </c>
      <c r="G56" s="115">
        <f t="shared" si="2"/>
        <v>679000</v>
      </c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</row>
    <row r="57" spans="1:255" s="91" customFormat="1" ht="11.25" customHeight="1" x14ac:dyDescent="0.25">
      <c r="A57" s="83"/>
      <c r="B57" s="128" t="s">
        <v>64</v>
      </c>
      <c r="C57" s="113"/>
      <c r="D57" s="113"/>
      <c r="E57" s="113"/>
      <c r="F57" s="114"/>
      <c r="G57" s="115" t="s">
        <v>61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</row>
    <row r="58" spans="1:255" s="91" customFormat="1" ht="11.25" customHeight="1" x14ac:dyDescent="0.25">
      <c r="A58" s="83"/>
      <c r="B58" s="112" t="s">
        <v>112</v>
      </c>
      <c r="C58" s="113" t="s">
        <v>86</v>
      </c>
      <c r="D58" s="113">
        <v>1</v>
      </c>
      <c r="E58" s="113" t="s">
        <v>60</v>
      </c>
      <c r="F58" s="114">
        <v>77418</v>
      </c>
      <c r="G58" s="115">
        <f t="shared" ref="G58:G59" si="3">D58*F58</f>
        <v>77418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</row>
    <row r="59" spans="1:255" s="91" customFormat="1" ht="11.25" customHeight="1" x14ac:dyDescent="0.25">
      <c r="A59" s="83"/>
      <c r="B59" s="112" t="s">
        <v>97</v>
      </c>
      <c r="C59" s="113" t="s">
        <v>80</v>
      </c>
      <c r="D59" s="113">
        <v>3</v>
      </c>
      <c r="E59" s="113" t="s">
        <v>83</v>
      </c>
      <c r="F59" s="114">
        <v>43620</v>
      </c>
      <c r="G59" s="115">
        <f t="shared" si="3"/>
        <v>130860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</row>
    <row r="60" spans="1:255" s="91" customFormat="1" ht="11.25" customHeight="1" x14ac:dyDescent="0.25">
      <c r="A60" s="83"/>
      <c r="B60" s="112" t="s">
        <v>113</v>
      </c>
      <c r="C60" s="113" t="s">
        <v>86</v>
      </c>
      <c r="D60" s="113">
        <v>4</v>
      </c>
      <c r="E60" s="113" t="s">
        <v>68</v>
      </c>
      <c r="F60" s="114">
        <v>17420</v>
      </c>
      <c r="G60" s="115">
        <f t="shared" si="2"/>
        <v>69680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</row>
    <row r="61" spans="1:255" s="91" customFormat="1" ht="11.25" customHeight="1" x14ac:dyDescent="0.25">
      <c r="A61" s="83"/>
      <c r="B61" s="112" t="s">
        <v>114</v>
      </c>
      <c r="C61" s="113" t="s">
        <v>80</v>
      </c>
      <c r="D61" s="113">
        <v>3</v>
      </c>
      <c r="E61" s="113" t="s">
        <v>83</v>
      </c>
      <c r="F61" s="114">
        <v>26860</v>
      </c>
      <c r="G61" s="115">
        <f t="shared" si="2"/>
        <v>80580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</row>
    <row r="62" spans="1:255" s="91" customFormat="1" ht="11.25" customHeight="1" x14ac:dyDescent="0.25">
      <c r="A62" s="83"/>
      <c r="B62" s="128" t="s">
        <v>115</v>
      </c>
      <c r="C62" s="113"/>
      <c r="D62" s="113"/>
      <c r="E62" s="113"/>
      <c r="F62" s="114">
        <v>0</v>
      </c>
      <c r="G62" s="115" t="s">
        <v>61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</row>
    <row r="63" spans="1:255" s="91" customFormat="1" ht="11.25" customHeight="1" x14ac:dyDescent="0.25">
      <c r="A63" s="83"/>
      <c r="B63" s="112" t="s">
        <v>116</v>
      </c>
      <c r="C63" s="113" t="s">
        <v>86</v>
      </c>
      <c r="D63" s="113">
        <v>2</v>
      </c>
      <c r="E63" s="113" t="s">
        <v>117</v>
      </c>
      <c r="F63" s="114">
        <v>24620</v>
      </c>
      <c r="G63" s="115">
        <f t="shared" ref="G63:G64" si="4">D63*F63</f>
        <v>49240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90"/>
      <c r="GI63" s="90"/>
      <c r="GJ63" s="90"/>
      <c r="GK63" s="90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90"/>
      <c r="GW63" s="90"/>
      <c r="GX63" s="90"/>
      <c r="GY63" s="90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90"/>
      <c r="HK63" s="90"/>
      <c r="HL63" s="90"/>
      <c r="HM63" s="90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90"/>
      <c r="HY63" s="90"/>
      <c r="HZ63" s="90"/>
      <c r="IA63" s="90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</row>
    <row r="64" spans="1:255" s="91" customFormat="1" ht="11.25" customHeight="1" x14ac:dyDescent="0.25">
      <c r="A64" s="83"/>
      <c r="B64" s="112" t="s">
        <v>118</v>
      </c>
      <c r="C64" s="113" t="s">
        <v>86</v>
      </c>
      <c r="D64" s="113">
        <v>2</v>
      </c>
      <c r="E64" s="113" t="s">
        <v>117</v>
      </c>
      <c r="F64" s="114">
        <v>28843</v>
      </c>
      <c r="G64" s="115">
        <f t="shared" si="4"/>
        <v>57686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</row>
    <row r="65" spans="1:255" s="91" customFormat="1" ht="11.25" customHeight="1" x14ac:dyDescent="0.25">
      <c r="A65" s="83"/>
      <c r="B65" s="128" t="s">
        <v>119</v>
      </c>
      <c r="C65" s="113"/>
      <c r="D65" s="113"/>
      <c r="E65" s="113"/>
      <c r="F65" s="114">
        <v>0</v>
      </c>
      <c r="G65" s="115" t="s">
        <v>61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</row>
    <row r="66" spans="1:255" s="91" customFormat="1" ht="11.25" customHeight="1" x14ac:dyDescent="0.25">
      <c r="A66" s="83"/>
      <c r="B66" s="112" t="s">
        <v>120</v>
      </c>
      <c r="C66" s="113" t="s">
        <v>86</v>
      </c>
      <c r="D66" s="113">
        <v>4</v>
      </c>
      <c r="E66" s="113" t="s">
        <v>60</v>
      </c>
      <c r="F66" s="114">
        <v>18620</v>
      </c>
      <c r="G66" s="115">
        <f t="shared" ref="G66:G69" si="5">D66*F66</f>
        <v>74480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90"/>
      <c r="GI66" s="90"/>
      <c r="GJ66" s="90"/>
      <c r="GK66" s="90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90"/>
      <c r="GW66" s="90"/>
      <c r="GX66" s="90"/>
      <c r="GY66" s="90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90"/>
      <c r="HK66" s="90"/>
      <c r="HL66" s="90"/>
      <c r="HM66" s="90"/>
      <c r="HN66" s="90"/>
      <c r="HO66" s="90"/>
      <c r="HP66" s="90"/>
      <c r="HQ66" s="90"/>
      <c r="HR66" s="90"/>
      <c r="HS66" s="90"/>
      <c r="HT66" s="90"/>
      <c r="HU66" s="90"/>
      <c r="HV66" s="90"/>
      <c r="HW66" s="90"/>
      <c r="HX66" s="90"/>
      <c r="HY66" s="90"/>
      <c r="HZ66" s="90"/>
      <c r="IA66" s="90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  <c r="IO66" s="90"/>
      <c r="IP66" s="90"/>
      <c r="IQ66" s="90"/>
      <c r="IR66" s="90"/>
      <c r="IS66" s="90"/>
      <c r="IT66" s="90"/>
      <c r="IU66" s="90"/>
    </row>
    <row r="67" spans="1:255" s="91" customFormat="1" ht="11.25" customHeight="1" x14ac:dyDescent="0.25">
      <c r="A67" s="83"/>
      <c r="B67" s="112" t="s">
        <v>121</v>
      </c>
      <c r="C67" s="113" t="s">
        <v>86</v>
      </c>
      <c r="D67" s="113">
        <v>3</v>
      </c>
      <c r="E67" s="113" t="s">
        <v>60</v>
      </c>
      <c r="F67" s="114">
        <v>17930</v>
      </c>
      <c r="G67" s="115">
        <f t="shared" si="5"/>
        <v>53790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90"/>
      <c r="GI67" s="90"/>
      <c r="GJ67" s="90"/>
      <c r="GK67" s="90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90"/>
      <c r="GW67" s="90"/>
      <c r="GX67" s="90"/>
      <c r="GY67" s="90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90"/>
      <c r="HK67" s="90"/>
      <c r="HL67" s="90"/>
      <c r="HM67" s="90"/>
      <c r="HN67" s="90"/>
      <c r="HO67" s="90"/>
      <c r="HP67" s="90"/>
      <c r="HQ67" s="90"/>
      <c r="HR67" s="90"/>
      <c r="HS67" s="90"/>
      <c r="HT67" s="90"/>
      <c r="HU67" s="90"/>
      <c r="HV67" s="90"/>
      <c r="HW67" s="90"/>
      <c r="HX67" s="90"/>
      <c r="HY67" s="90"/>
      <c r="HZ67" s="90"/>
      <c r="IA67" s="90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</row>
    <row r="68" spans="1:255" s="91" customFormat="1" ht="11.25" customHeight="1" x14ac:dyDescent="0.25">
      <c r="A68" s="83"/>
      <c r="B68" s="112" t="s">
        <v>122</v>
      </c>
      <c r="C68" s="113" t="s">
        <v>86</v>
      </c>
      <c r="D68" s="113">
        <v>3</v>
      </c>
      <c r="E68" s="113" t="s">
        <v>60</v>
      </c>
      <c r="F68" s="114">
        <v>23450</v>
      </c>
      <c r="G68" s="115">
        <f t="shared" si="5"/>
        <v>70350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1.25" customHeight="1" x14ac:dyDescent="0.25">
      <c r="A69" s="83"/>
      <c r="B69" s="112" t="s">
        <v>98</v>
      </c>
      <c r="C69" s="113" t="s">
        <v>86</v>
      </c>
      <c r="D69" s="113">
        <v>5</v>
      </c>
      <c r="E69" s="113" t="s">
        <v>60</v>
      </c>
      <c r="F69" s="114">
        <v>14680</v>
      </c>
      <c r="G69" s="115">
        <f t="shared" si="5"/>
        <v>73400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1.25" customHeight="1" x14ac:dyDescent="0.25">
      <c r="A70" s="83"/>
      <c r="B70" s="128" t="s">
        <v>65</v>
      </c>
      <c r="C70" s="113"/>
      <c r="D70" s="113"/>
      <c r="E70" s="113"/>
      <c r="F70" s="114">
        <v>0</v>
      </c>
      <c r="G70" s="115" t="s">
        <v>61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11.25" customHeight="1" x14ac:dyDescent="0.25">
      <c r="A71" s="83"/>
      <c r="B71" s="112" t="s">
        <v>84</v>
      </c>
      <c r="C71" s="113" t="s">
        <v>86</v>
      </c>
      <c r="D71" s="113">
        <v>1</v>
      </c>
      <c r="E71" s="113" t="s">
        <v>85</v>
      </c>
      <c r="F71" s="114">
        <v>42630</v>
      </c>
      <c r="G71" s="115">
        <f t="shared" ref="G71" si="6">D71*F71</f>
        <v>42630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s="91" customFormat="1" ht="11.25" customHeight="1" x14ac:dyDescent="0.25">
      <c r="A72" s="83"/>
      <c r="B72" s="112" t="s">
        <v>123</v>
      </c>
      <c r="C72" s="113" t="s">
        <v>124</v>
      </c>
      <c r="D72" s="113">
        <v>300</v>
      </c>
      <c r="E72" s="113" t="s">
        <v>83</v>
      </c>
      <c r="F72" s="114">
        <v>364</v>
      </c>
      <c r="G72" s="115">
        <f>D72*F72</f>
        <v>109200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90"/>
      <c r="GB72" s="90"/>
      <c r="GC72" s="90"/>
      <c r="GD72" s="90"/>
      <c r="GE72" s="90"/>
      <c r="GF72" s="90"/>
      <c r="GG72" s="90"/>
      <c r="GH72" s="90"/>
      <c r="GI72" s="90"/>
      <c r="GJ72" s="90"/>
      <c r="GK72" s="90"/>
      <c r="GL72" s="90"/>
      <c r="GM72" s="90"/>
      <c r="GN72" s="90"/>
      <c r="GO72" s="90"/>
      <c r="GP72" s="90"/>
      <c r="GQ72" s="90"/>
      <c r="GR72" s="90"/>
      <c r="GS72" s="90"/>
      <c r="GT72" s="90"/>
      <c r="GU72" s="90"/>
      <c r="GV72" s="90"/>
      <c r="GW72" s="90"/>
      <c r="GX72" s="90"/>
      <c r="GY72" s="90"/>
      <c r="GZ72" s="90"/>
      <c r="HA72" s="90"/>
      <c r="HB72" s="90"/>
      <c r="HC72" s="90"/>
      <c r="HD72" s="90"/>
      <c r="HE72" s="90"/>
      <c r="HF72" s="90"/>
      <c r="HG72" s="90"/>
      <c r="HH72" s="90"/>
      <c r="HI72" s="90"/>
      <c r="HJ72" s="90"/>
      <c r="HK72" s="90"/>
      <c r="HL72" s="90"/>
      <c r="HM72" s="90"/>
      <c r="HN72" s="90"/>
      <c r="HO72" s="90"/>
      <c r="HP72" s="90"/>
      <c r="HQ72" s="90"/>
      <c r="HR72" s="90"/>
      <c r="HS72" s="90"/>
      <c r="HT72" s="90"/>
      <c r="HU72" s="90"/>
      <c r="HV72" s="90"/>
      <c r="HW72" s="90"/>
      <c r="HX72" s="90"/>
      <c r="HY72" s="90"/>
      <c r="HZ72" s="90"/>
      <c r="IA72" s="90"/>
      <c r="IB72" s="90"/>
      <c r="IC72" s="90"/>
      <c r="ID72" s="90"/>
      <c r="IE72" s="90"/>
      <c r="IF72" s="90"/>
      <c r="IG72" s="90"/>
      <c r="IH72" s="90"/>
      <c r="II72" s="90"/>
      <c r="IJ72" s="90"/>
      <c r="IK72" s="90"/>
      <c r="IL72" s="90"/>
      <c r="IM72" s="90"/>
      <c r="IN72" s="90"/>
      <c r="IO72" s="90"/>
      <c r="IP72" s="90"/>
      <c r="IQ72" s="90"/>
      <c r="IR72" s="90"/>
      <c r="IS72" s="90"/>
      <c r="IT72" s="90"/>
      <c r="IU72" s="90"/>
    </row>
    <row r="73" spans="1:255" s="91" customFormat="1" ht="11.25" customHeight="1" x14ac:dyDescent="0.25">
      <c r="A73" s="83"/>
      <c r="B73" s="112" t="s">
        <v>125</v>
      </c>
      <c r="C73" s="113" t="s">
        <v>80</v>
      </c>
      <c r="D73" s="113">
        <v>1.5</v>
      </c>
      <c r="E73" s="113" t="s">
        <v>83</v>
      </c>
      <c r="F73" s="114">
        <v>36720</v>
      </c>
      <c r="G73" s="115">
        <f>D73*F73</f>
        <v>55080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s="91" customFormat="1" ht="11.25" customHeight="1" x14ac:dyDescent="0.25">
      <c r="A74" s="83"/>
      <c r="B74" s="112" t="s">
        <v>126</v>
      </c>
      <c r="C74" s="113" t="s">
        <v>86</v>
      </c>
      <c r="D74" s="113">
        <v>1</v>
      </c>
      <c r="E74" s="113" t="s">
        <v>68</v>
      </c>
      <c r="F74" s="114">
        <v>38640</v>
      </c>
      <c r="G74" s="115">
        <f>D74*F74</f>
        <v>38640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90"/>
      <c r="GB74" s="90"/>
      <c r="GC74" s="90"/>
      <c r="GD74" s="90"/>
      <c r="GE74" s="90"/>
      <c r="GF74" s="90"/>
      <c r="GG74" s="90"/>
      <c r="GH74" s="90"/>
      <c r="GI74" s="90"/>
      <c r="GJ74" s="90"/>
      <c r="GK74" s="90"/>
      <c r="GL74" s="90"/>
      <c r="GM74" s="90"/>
      <c r="GN74" s="90"/>
      <c r="GO74" s="90"/>
      <c r="GP74" s="90"/>
      <c r="GQ74" s="90"/>
      <c r="GR74" s="90"/>
      <c r="GS74" s="90"/>
      <c r="GT74" s="90"/>
      <c r="GU74" s="90"/>
      <c r="GV74" s="90"/>
      <c r="GW74" s="90"/>
      <c r="GX74" s="90"/>
      <c r="GY74" s="90"/>
      <c r="GZ74" s="90"/>
      <c r="HA74" s="90"/>
      <c r="HB74" s="90"/>
      <c r="HC74" s="90"/>
      <c r="HD74" s="90"/>
      <c r="HE74" s="90"/>
      <c r="HF74" s="90"/>
      <c r="HG74" s="90"/>
      <c r="HH74" s="90"/>
      <c r="HI74" s="90"/>
      <c r="HJ74" s="90"/>
      <c r="HK74" s="90"/>
      <c r="HL74" s="90"/>
      <c r="HM74" s="90"/>
      <c r="HN74" s="90"/>
      <c r="HO74" s="90"/>
      <c r="HP74" s="90"/>
      <c r="HQ74" s="90"/>
      <c r="HR74" s="90"/>
      <c r="HS74" s="90"/>
      <c r="HT74" s="90"/>
      <c r="HU74" s="90"/>
      <c r="HV74" s="90"/>
      <c r="HW74" s="90"/>
      <c r="HX74" s="90"/>
      <c r="HY74" s="90"/>
      <c r="HZ74" s="90"/>
      <c r="IA74" s="90"/>
      <c r="IB74" s="90"/>
      <c r="IC74" s="90"/>
      <c r="ID74" s="90"/>
      <c r="IE74" s="90"/>
      <c r="IF74" s="90"/>
      <c r="IG74" s="90"/>
      <c r="IH74" s="90"/>
      <c r="II74" s="90"/>
      <c r="IJ74" s="90"/>
      <c r="IK74" s="90"/>
      <c r="IL74" s="90"/>
      <c r="IM74" s="90"/>
      <c r="IN74" s="90"/>
      <c r="IO74" s="90"/>
      <c r="IP74" s="90"/>
      <c r="IQ74" s="90"/>
      <c r="IR74" s="90"/>
      <c r="IS74" s="90"/>
      <c r="IT74" s="90"/>
      <c r="IU74" s="90"/>
    </row>
    <row r="75" spans="1:255" s="91" customFormat="1" ht="11.25" customHeight="1" x14ac:dyDescent="0.25">
      <c r="A75" s="83"/>
      <c r="B75" s="112" t="s">
        <v>127</v>
      </c>
      <c r="C75" s="113" t="s">
        <v>86</v>
      </c>
      <c r="D75" s="113">
        <v>3</v>
      </c>
      <c r="E75" s="113" t="s">
        <v>85</v>
      </c>
      <c r="F75" s="114">
        <v>21640</v>
      </c>
      <c r="G75" s="115">
        <f t="shared" si="2"/>
        <v>64920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90"/>
      <c r="GB75" s="90"/>
      <c r="GC75" s="90"/>
      <c r="GD75" s="90"/>
      <c r="GE75" s="90"/>
      <c r="GF75" s="90"/>
      <c r="GG75" s="90"/>
      <c r="GH75" s="90"/>
      <c r="GI75" s="90"/>
      <c r="GJ75" s="90"/>
      <c r="GK75" s="90"/>
      <c r="GL75" s="90"/>
      <c r="GM75" s="90"/>
      <c r="GN75" s="90"/>
      <c r="GO75" s="90"/>
      <c r="GP75" s="90"/>
      <c r="GQ75" s="90"/>
      <c r="GR75" s="90"/>
      <c r="GS75" s="90"/>
      <c r="GT75" s="90"/>
      <c r="GU75" s="90"/>
      <c r="GV75" s="90"/>
      <c r="GW75" s="90"/>
      <c r="GX75" s="90"/>
      <c r="GY75" s="90"/>
      <c r="GZ75" s="90"/>
      <c r="HA75" s="90"/>
      <c r="HB75" s="90"/>
      <c r="HC75" s="90"/>
      <c r="HD75" s="90"/>
      <c r="HE75" s="90"/>
      <c r="HF75" s="90"/>
      <c r="HG75" s="90"/>
      <c r="HH75" s="90"/>
      <c r="HI75" s="90"/>
      <c r="HJ75" s="90"/>
      <c r="HK75" s="90"/>
      <c r="HL75" s="90"/>
      <c r="HM75" s="90"/>
      <c r="HN75" s="90"/>
      <c r="HO75" s="90"/>
      <c r="HP75" s="90"/>
      <c r="HQ75" s="90"/>
      <c r="HR75" s="90"/>
      <c r="HS75" s="90"/>
      <c r="HT75" s="90"/>
      <c r="HU75" s="90"/>
      <c r="HV75" s="90"/>
      <c r="HW75" s="90"/>
      <c r="HX75" s="90"/>
      <c r="HY75" s="90"/>
      <c r="HZ75" s="90"/>
      <c r="IA75" s="90"/>
      <c r="IB75" s="90"/>
      <c r="IC75" s="90"/>
      <c r="ID75" s="90"/>
      <c r="IE75" s="90"/>
      <c r="IF75" s="90"/>
      <c r="IG75" s="90"/>
      <c r="IH75" s="90"/>
      <c r="II75" s="90"/>
      <c r="IJ75" s="90"/>
      <c r="IK75" s="90"/>
      <c r="IL75" s="90"/>
      <c r="IM75" s="90"/>
      <c r="IN75" s="90"/>
      <c r="IO75" s="90"/>
      <c r="IP75" s="90"/>
      <c r="IQ75" s="90"/>
      <c r="IR75" s="90"/>
      <c r="IS75" s="90"/>
      <c r="IT75" s="90"/>
      <c r="IU75" s="90"/>
    </row>
    <row r="76" spans="1:255" ht="12.75" customHeight="1" x14ac:dyDescent="0.25">
      <c r="A76" s="5"/>
      <c r="B76" s="19" t="s">
        <v>31</v>
      </c>
      <c r="C76" s="20"/>
      <c r="D76" s="20"/>
      <c r="E76" s="20"/>
      <c r="F76" s="116"/>
      <c r="G76" s="117">
        <f>SUM(G51:G75)</f>
        <v>4524954</v>
      </c>
    </row>
    <row r="77" spans="1:255" ht="12" customHeight="1" x14ac:dyDescent="0.25">
      <c r="A77" s="2"/>
      <c r="B77" s="16"/>
      <c r="C77" s="17"/>
      <c r="D77" s="17"/>
      <c r="E77" s="17"/>
      <c r="F77" s="18"/>
      <c r="G77" s="66"/>
    </row>
    <row r="78" spans="1:255" ht="12" customHeight="1" x14ac:dyDescent="0.25">
      <c r="A78" s="5"/>
      <c r="B78" s="105" t="s">
        <v>32</v>
      </c>
      <c r="C78" s="106"/>
      <c r="D78" s="107"/>
      <c r="E78" s="107"/>
      <c r="F78" s="108"/>
      <c r="G78" s="109"/>
    </row>
    <row r="79" spans="1:255" ht="24" customHeight="1" x14ac:dyDescent="0.25">
      <c r="A79" s="5"/>
      <c r="B79" s="110" t="s">
        <v>33</v>
      </c>
      <c r="C79" s="111" t="s">
        <v>29</v>
      </c>
      <c r="D79" s="111" t="s">
        <v>30</v>
      </c>
      <c r="E79" s="110" t="s">
        <v>17</v>
      </c>
      <c r="F79" s="111" t="s">
        <v>18</v>
      </c>
      <c r="G79" s="110" t="s">
        <v>19</v>
      </c>
    </row>
    <row r="80" spans="1:255" s="91" customFormat="1" ht="12" customHeight="1" x14ac:dyDescent="0.25">
      <c r="A80" s="83"/>
      <c r="B80" s="112" t="s">
        <v>128</v>
      </c>
      <c r="C80" s="113" t="s">
        <v>129</v>
      </c>
      <c r="D80" s="113">
        <v>4</v>
      </c>
      <c r="E80" s="113" t="s">
        <v>75</v>
      </c>
      <c r="F80" s="114">
        <v>180000</v>
      </c>
      <c r="G80" s="115">
        <f t="shared" ref="G80:G81" si="7">D80*F80</f>
        <v>720000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  <c r="FZ80" s="90"/>
      <c r="GA80" s="90"/>
      <c r="GB80" s="90"/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</row>
    <row r="81" spans="1:255" s="91" customFormat="1" ht="11.25" customHeight="1" x14ac:dyDescent="0.25">
      <c r="A81" s="83"/>
      <c r="B81" s="112" t="s">
        <v>99</v>
      </c>
      <c r="C81" s="113" t="s">
        <v>129</v>
      </c>
      <c r="D81" s="113">
        <v>4</v>
      </c>
      <c r="E81" s="113" t="s">
        <v>75</v>
      </c>
      <c r="F81" s="114">
        <v>180000</v>
      </c>
      <c r="G81" s="115">
        <f t="shared" si="7"/>
        <v>720000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  <c r="FZ81" s="90"/>
      <c r="GA81" s="90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90"/>
      <c r="HS81" s="90"/>
      <c r="HT81" s="90"/>
      <c r="HU81" s="90"/>
      <c r="HV81" s="90"/>
      <c r="HW81" s="90"/>
      <c r="HX81" s="90"/>
      <c r="HY81" s="90"/>
      <c r="HZ81" s="90"/>
      <c r="IA81" s="90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</row>
    <row r="82" spans="1:255" ht="12.75" customHeight="1" x14ac:dyDescent="0.25">
      <c r="A82" s="5"/>
      <c r="B82" s="19" t="s">
        <v>34</v>
      </c>
      <c r="C82" s="20"/>
      <c r="D82" s="20"/>
      <c r="E82" s="20"/>
      <c r="F82" s="116"/>
      <c r="G82" s="117">
        <f>G80+G81</f>
        <v>1440000</v>
      </c>
    </row>
    <row r="83" spans="1:255" s="122" customFormat="1" ht="12" customHeight="1" x14ac:dyDescent="0.25">
      <c r="A83" s="118"/>
      <c r="B83" s="119"/>
      <c r="C83" s="119"/>
      <c r="D83" s="119"/>
      <c r="E83" s="119"/>
      <c r="F83" s="120"/>
      <c r="G83" s="120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</row>
    <row r="84" spans="1:255" ht="12" customHeight="1" x14ac:dyDescent="0.25">
      <c r="A84" s="28"/>
      <c r="B84" s="30" t="s">
        <v>35</v>
      </c>
      <c r="C84" s="31"/>
      <c r="D84" s="31"/>
      <c r="E84" s="31"/>
      <c r="F84" s="31"/>
      <c r="G84" s="32">
        <f>G33+G38+G47+G76+G82</f>
        <v>8957454</v>
      </c>
    </row>
    <row r="85" spans="1:255" ht="12" customHeight="1" x14ac:dyDescent="0.25">
      <c r="A85" s="28"/>
      <c r="B85" s="33" t="s">
        <v>36</v>
      </c>
      <c r="C85" s="22"/>
      <c r="D85" s="22"/>
      <c r="E85" s="22"/>
      <c r="F85" s="22"/>
      <c r="G85" s="34">
        <f>G84*0.05</f>
        <v>447872.7</v>
      </c>
    </row>
    <row r="86" spans="1:255" ht="12" customHeight="1" x14ac:dyDescent="0.25">
      <c r="A86" s="28"/>
      <c r="B86" s="35" t="s">
        <v>37</v>
      </c>
      <c r="C86" s="21"/>
      <c r="D86" s="21"/>
      <c r="E86" s="21"/>
      <c r="F86" s="21"/>
      <c r="G86" s="36">
        <f>G85+G84</f>
        <v>9405326.6999999993</v>
      </c>
    </row>
    <row r="87" spans="1:255" ht="12" customHeight="1" x14ac:dyDescent="0.25">
      <c r="A87" s="28"/>
      <c r="B87" s="33" t="s">
        <v>38</v>
      </c>
      <c r="C87" s="22"/>
      <c r="D87" s="22"/>
      <c r="E87" s="22"/>
      <c r="F87" s="22"/>
      <c r="G87" s="34">
        <f>G12</f>
        <v>12650000</v>
      </c>
    </row>
    <row r="88" spans="1:255" ht="12" customHeight="1" x14ac:dyDescent="0.25">
      <c r="A88" s="28"/>
      <c r="B88" s="37" t="s">
        <v>39</v>
      </c>
      <c r="C88" s="38"/>
      <c r="D88" s="38"/>
      <c r="E88" s="38"/>
      <c r="F88" s="38"/>
      <c r="G88" s="123">
        <f>G87-G86</f>
        <v>3244673.3000000007</v>
      </c>
    </row>
    <row r="89" spans="1:255" s="122" customFormat="1" ht="12.75" customHeight="1" x14ac:dyDescent="0.25">
      <c r="A89" s="124"/>
      <c r="B89" s="125" t="s">
        <v>130</v>
      </c>
      <c r="C89" s="126"/>
      <c r="D89" s="126"/>
      <c r="E89" s="126"/>
      <c r="F89" s="126"/>
      <c r="G89" s="127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  <c r="IH89" s="121"/>
      <c r="II89" s="121"/>
      <c r="IJ89" s="121"/>
      <c r="IK89" s="121"/>
      <c r="IL89" s="121"/>
      <c r="IM89" s="121"/>
      <c r="IN89" s="121"/>
      <c r="IO89" s="121"/>
      <c r="IP89" s="121"/>
      <c r="IQ89" s="121"/>
      <c r="IR89" s="121"/>
      <c r="IS89" s="121"/>
      <c r="IT89" s="121"/>
      <c r="IU89" s="121"/>
    </row>
    <row r="90" spans="1:255" ht="12.75" customHeight="1" thickBot="1" x14ac:dyDescent="0.3">
      <c r="A90" s="28"/>
      <c r="B90" s="39"/>
      <c r="C90" s="29"/>
      <c r="D90" s="29"/>
      <c r="E90" s="29"/>
      <c r="F90" s="29"/>
      <c r="G90" s="67"/>
    </row>
    <row r="91" spans="1:255" ht="12" customHeight="1" x14ac:dyDescent="0.25">
      <c r="A91" s="28"/>
      <c r="B91" s="50" t="s">
        <v>40</v>
      </c>
      <c r="C91" s="51"/>
      <c r="D91" s="51"/>
      <c r="E91" s="51"/>
      <c r="F91" s="52"/>
      <c r="G91" s="67"/>
    </row>
    <row r="92" spans="1:255" ht="12" customHeight="1" x14ac:dyDescent="0.25">
      <c r="A92" s="28"/>
      <c r="B92" s="53" t="s">
        <v>41</v>
      </c>
      <c r="C92" s="27"/>
      <c r="D92" s="27"/>
      <c r="E92" s="27"/>
      <c r="F92" s="54"/>
      <c r="G92" s="67"/>
    </row>
    <row r="93" spans="1:255" ht="12" customHeight="1" x14ac:dyDescent="0.25">
      <c r="A93" s="28"/>
      <c r="B93" s="53" t="s">
        <v>42</v>
      </c>
      <c r="C93" s="27"/>
      <c r="D93" s="27"/>
      <c r="E93" s="27"/>
      <c r="F93" s="54"/>
      <c r="G93" s="67"/>
    </row>
    <row r="94" spans="1:255" ht="12" customHeight="1" x14ac:dyDescent="0.25">
      <c r="A94" s="28"/>
      <c r="B94" s="53" t="s">
        <v>43</v>
      </c>
      <c r="C94" s="27"/>
      <c r="D94" s="27"/>
      <c r="E94" s="27"/>
      <c r="F94" s="54"/>
      <c r="G94" s="67"/>
    </row>
    <row r="95" spans="1:255" ht="12" customHeight="1" x14ac:dyDescent="0.25">
      <c r="A95" s="28"/>
      <c r="B95" s="53" t="s">
        <v>44</v>
      </c>
      <c r="C95" s="27"/>
      <c r="D95" s="27"/>
      <c r="E95" s="27"/>
      <c r="F95" s="54"/>
      <c r="G95" s="67"/>
    </row>
    <row r="96" spans="1:255" ht="12" customHeight="1" x14ac:dyDescent="0.25">
      <c r="A96" s="28"/>
      <c r="B96" s="53" t="s">
        <v>45</v>
      </c>
      <c r="C96" s="27"/>
      <c r="D96" s="27"/>
      <c r="E96" s="27"/>
      <c r="F96" s="54"/>
      <c r="G96" s="67"/>
    </row>
    <row r="97" spans="1:7" ht="12.75" customHeight="1" thickBot="1" x14ac:dyDescent="0.3">
      <c r="A97" s="28"/>
      <c r="B97" s="55" t="s">
        <v>46</v>
      </c>
      <c r="C97" s="56"/>
      <c r="D97" s="56"/>
      <c r="E97" s="56"/>
      <c r="F97" s="57"/>
      <c r="G97" s="67"/>
    </row>
    <row r="98" spans="1:7" ht="12.75" customHeight="1" x14ac:dyDescent="0.25">
      <c r="A98" s="28"/>
      <c r="B98" s="48"/>
      <c r="C98" s="27"/>
      <c r="D98" s="27"/>
      <c r="E98" s="27"/>
      <c r="F98" s="27"/>
      <c r="G98" s="67"/>
    </row>
    <row r="99" spans="1:7" ht="15" customHeight="1" thickBot="1" x14ac:dyDescent="0.3">
      <c r="A99" s="28"/>
      <c r="B99" s="76" t="s">
        <v>47</v>
      </c>
      <c r="C99" s="77"/>
      <c r="D99" s="47"/>
      <c r="E99" s="23"/>
      <c r="F99" s="23"/>
      <c r="G99" s="67"/>
    </row>
    <row r="100" spans="1:7" ht="12" customHeight="1" x14ac:dyDescent="0.25">
      <c r="A100" s="28"/>
      <c r="B100" s="41" t="s">
        <v>33</v>
      </c>
      <c r="C100" s="72" t="s">
        <v>48</v>
      </c>
      <c r="D100" s="73" t="s">
        <v>49</v>
      </c>
      <c r="E100" s="23"/>
      <c r="F100" s="23"/>
      <c r="G100" s="67"/>
    </row>
    <row r="101" spans="1:7" ht="12" customHeight="1" x14ac:dyDescent="0.25">
      <c r="A101" s="28"/>
      <c r="B101" s="42" t="s">
        <v>50</v>
      </c>
      <c r="C101" s="24">
        <f>G33</f>
        <v>2550000</v>
      </c>
      <c r="D101" s="43">
        <f>(C101/C107)</f>
        <v>0.27112295844013584</v>
      </c>
      <c r="E101" s="23"/>
      <c r="F101" s="23"/>
      <c r="G101" s="67"/>
    </row>
    <row r="102" spans="1:7" ht="12" customHeight="1" x14ac:dyDescent="0.25">
      <c r="A102" s="28"/>
      <c r="B102" s="42" t="s">
        <v>51</v>
      </c>
      <c r="C102" s="24">
        <f>G38</f>
        <v>0</v>
      </c>
      <c r="D102" s="43">
        <v>0</v>
      </c>
      <c r="E102" s="23"/>
      <c r="F102" s="23"/>
      <c r="G102" s="67"/>
    </row>
    <row r="103" spans="1:7" ht="12" customHeight="1" x14ac:dyDescent="0.25">
      <c r="A103" s="28"/>
      <c r="B103" s="42" t="s">
        <v>52</v>
      </c>
      <c r="C103" s="24">
        <f>G47</f>
        <v>442500</v>
      </c>
      <c r="D103" s="43">
        <f>(C103/C107)</f>
        <v>4.7047807494023576E-2</v>
      </c>
      <c r="E103" s="23"/>
      <c r="F103" s="23"/>
      <c r="G103" s="67"/>
    </row>
    <row r="104" spans="1:7" ht="12" customHeight="1" x14ac:dyDescent="0.25">
      <c r="A104" s="28"/>
      <c r="B104" s="42" t="s">
        <v>28</v>
      </c>
      <c r="C104" s="24">
        <f>G76</f>
        <v>4524954</v>
      </c>
      <c r="D104" s="43">
        <f>(C104/C107)</f>
        <v>0.48110545697471629</v>
      </c>
      <c r="E104" s="23"/>
      <c r="F104" s="23"/>
      <c r="G104" s="67"/>
    </row>
    <row r="105" spans="1:7" ht="12" customHeight="1" x14ac:dyDescent="0.25">
      <c r="A105" s="28"/>
      <c r="B105" s="42" t="s">
        <v>53</v>
      </c>
      <c r="C105" s="25">
        <f>G82</f>
        <v>1440000</v>
      </c>
      <c r="D105" s="43">
        <f>(C105/C107)</f>
        <v>0.15310472947207673</v>
      </c>
      <c r="E105" s="26"/>
      <c r="F105" s="26"/>
      <c r="G105" s="67"/>
    </row>
    <row r="106" spans="1:7" ht="12" customHeight="1" x14ac:dyDescent="0.25">
      <c r="A106" s="28"/>
      <c r="B106" s="42" t="s">
        <v>54</v>
      </c>
      <c r="C106" s="25">
        <f>G85</f>
        <v>447872.7</v>
      </c>
      <c r="D106" s="43">
        <f>(C106/C107)</f>
        <v>4.7619047619047623E-2</v>
      </c>
      <c r="E106" s="26"/>
      <c r="F106" s="26"/>
      <c r="G106" s="67"/>
    </row>
    <row r="107" spans="1:7" ht="12.75" customHeight="1" thickBot="1" x14ac:dyDescent="0.3">
      <c r="A107" s="28"/>
      <c r="B107" s="44" t="s">
        <v>55</v>
      </c>
      <c r="C107" s="45">
        <f>SUM(C101:C106)</f>
        <v>9405326.6999999993</v>
      </c>
      <c r="D107" s="46">
        <f>SUM(D101:D106)</f>
        <v>1</v>
      </c>
      <c r="E107" s="26"/>
      <c r="F107" s="26"/>
      <c r="G107" s="67"/>
    </row>
    <row r="108" spans="1:7" ht="12" customHeight="1" x14ac:dyDescent="0.25">
      <c r="A108" s="28"/>
      <c r="B108" s="39"/>
      <c r="C108" s="29"/>
      <c r="D108" s="29"/>
      <c r="E108" s="29"/>
      <c r="F108" s="29"/>
      <c r="G108" s="67"/>
    </row>
    <row r="109" spans="1:7" ht="12.75" customHeight="1" thickBot="1" x14ac:dyDescent="0.3">
      <c r="A109" s="28"/>
      <c r="B109" s="40"/>
      <c r="C109" s="29"/>
      <c r="D109" s="29"/>
      <c r="E109" s="29"/>
      <c r="F109" s="29"/>
      <c r="G109" s="67"/>
    </row>
    <row r="110" spans="1:7" ht="12" customHeight="1" thickBot="1" x14ac:dyDescent="0.3">
      <c r="A110" s="28"/>
      <c r="B110" s="78" t="s">
        <v>90</v>
      </c>
      <c r="C110" s="79"/>
      <c r="D110" s="79"/>
      <c r="E110" s="80"/>
      <c r="F110" s="26"/>
      <c r="G110" s="67"/>
    </row>
    <row r="111" spans="1:7" ht="12" customHeight="1" x14ac:dyDescent="0.25">
      <c r="A111" s="28"/>
      <c r="B111" s="59" t="s">
        <v>89</v>
      </c>
      <c r="C111" s="71">
        <v>10000</v>
      </c>
      <c r="D111" s="71">
        <v>11500</v>
      </c>
      <c r="E111" s="71">
        <v>13000</v>
      </c>
      <c r="F111" s="58"/>
      <c r="G111" s="68"/>
    </row>
    <row r="112" spans="1:7" ht="12.75" customHeight="1" thickBot="1" x14ac:dyDescent="0.3">
      <c r="A112" s="28"/>
      <c r="B112" s="44" t="s">
        <v>132</v>
      </c>
      <c r="C112" s="45">
        <f>G86/C111</f>
        <v>940.53266999999994</v>
      </c>
      <c r="D112" s="45">
        <f>G86/D111</f>
        <v>817.8544956521738</v>
      </c>
      <c r="E112" s="60">
        <f>(G86/E111)</f>
        <v>723.48666923076917</v>
      </c>
      <c r="F112" s="58"/>
      <c r="G112" s="68"/>
    </row>
    <row r="113" spans="1:7" ht="15.6" customHeight="1" x14ac:dyDescent="0.25">
      <c r="A113" s="28"/>
      <c r="B113" s="49" t="s">
        <v>56</v>
      </c>
      <c r="C113" s="27"/>
      <c r="D113" s="27"/>
      <c r="E113" s="27"/>
      <c r="F113" s="27"/>
      <c r="G113" s="69"/>
    </row>
  </sheetData>
  <mergeCells count="9">
    <mergeCell ref="B17:G17"/>
    <mergeCell ref="B99:C99"/>
    <mergeCell ref="B110:E11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SANDIA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2023-02-02T15:46:19Z</dcterms:modified>
</cp:coreProperties>
</file>