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20 02022023\"/>
    </mc:Choice>
  </mc:AlternateContent>
  <bookViews>
    <workbookView xWindow="0" yWindow="0" windowWidth="20490" windowHeight="7155"/>
  </bookViews>
  <sheets>
    <sheet name="Tomate aire libre" sheetId="32" r:id="rId1"/>
    <sheet name="trigo" sheetId="33" state="hidden" r:id="rId2"/>
  </sheets>
  <definedNames>
    <definedName name="_xlnm.Print_Area" localSheetId="0">'Tomate aire libre'!$A$1:$G$93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38" i="32"/>
  <c r="G37" i="32"/>
  <c r="G36" i="32"/>
  <c r="G26" i="32"/>
  <c r="G25" i="32"/>
  <c r="G24" i="32"/>
  <c r="G23" i="32"/>
  <c r="G22" i="32"/>
  <c r="G13" i="32"/>
  <c r="G65" i="32" s="1"/>
  <c r="G59" i="32"/>
  <c r="G60" i="32" s="1"/>
  <c r="C83" i="32" s="1"/>
  <c r="G55" i="32"/>
  <c r="C82" i="32" s="1"/>
  <c r="G31" i="32"/>
  <c r="G32" i="32" s="1"/>
  <c r="C80" i="32" s="1"/>
  <c r="G39" i="32" l="1"/>
  <c r="C81" i="32" s="1"/>
  <c r="F59" i="33"/>
  <c r="B87" i="33" s="1"/>
  <c r="F44" i="33"/>
  <c r="B86" i="33" s="1"/>
  <c r="F30" i="33"/>
  <c r="G27" i="32"/>
  <c r="F67" i="33" l="1"/>
  <c r="F68" i="33" s="1"/>
  <c r="B89" i="33" s="1"/>
  <c r="C79" i="32"/>
  <c r="G62" i="32"/>
  <c r="G63" i="32" s="1"/>
  <c r="C84" i="32" s="1"/>
  <c r="B84" i="33"/>
  <c r="F69" i="33" l="1"/>
  <c r="C95" i="33" s="1"/>
  <c r="B90" i="33"/>
  <c r="C87" i="33" s="1"/>
  <c r="G64" i="32"/>
  <c r="C90" i="32" s="1"/>
  <c r="C85" i="32"/>
  <c r="D95" i="33" l="1"/>
  <c r="F71" i="33"/>
  <c r="B95" i="33"/>
  <c r="C86" i="33"/>
  <c r="C85" i="33"/>
  <c r="C88" i="33"/>
  <c r="C89" i="33"/>
  <c r="C84" i="33"/>
  <c r="G66" i="32"/>
  <c r="D90" i="32"/>
  <c r="E90" i="32"/>
  <c r="D79" i="32"/>
  <c r="D83" i="32"/>
  <c r="D82" i="32"/>
  <c r="D80" i="32"/>
  <c r="D81" i="32"/>
  <c r="D84" i="32"/>
  <c r="C90" i="33" l="1"/>
  <c r="D85" i="32"/>
</calcChain>
</file>

<file path=xl/sharedStrings.xml><?xml version="1.0" encoding="utf-8"?>
<sst xmlns="http://schemas.openxmlformats.org/spreadsheetml/2006/main" count="307" uniqueCount="144">
  <si>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</si>
  <si>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</si>
  <si>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</si>
  <si>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</si>
  <si>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</si>
  <si>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</si>
  <si>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</si>
  <si>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</si>
  <si>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</si>
  <si>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</si>
  <si>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</si>
  <si>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</si>
  <si>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</si>
  <si>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</si>
  <si>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</si>
  <si>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</si>
  <si>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</si>
  <si>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</si>
  <si>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</si>
  <si>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</si>
  <si>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</si>
  <si>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</si>
  <si>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</si>
  <si>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</si>
  <si>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</si>
  <si>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</si>
  <si>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</si>
  <si>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</si>
  <si>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</si>
  <si>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</si>
  <si>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</si>
  <si>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</si>
  <si>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</si>
  <si>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</si>
  <si>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</si>
  <si>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</si>
  <si>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</si>
  <si>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</si>
  <si>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</si>
  <si>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</si>
  <si>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</si>
  <si>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</si>
  <si>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</si>
  <si>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</si>
  <si>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</si>
  <si>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</si>
  <si>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</si>
  <si>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</si>
  <si>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</si>
  <si>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</si>
  <si>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</si>
  <si>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</si>
  <si>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</si>
  <si>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</si>
  <si>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</si>
  <si>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</si>
  <si>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</si>
  <si>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</si>
  <si>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</si>
  <si>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</si>
  <si>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</si>
  <si>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Vibrocultivador</t>
  </si>
  <si>
    <t>SEMILLAS</t>
  </si>
  <si>
    <t>Urea</t>
  </si>
  <si>
    <t>Super Fosfato Triple</t>
  </si>
  <si>
    <t>Rendimiento (u/hà)</t>
  </si>
  <si>
    <t>Costo unitario ($/u) (*)</t>
  </si>
  <si>
    <t>jh</t>
  </si>
  <si>
    <t>Rastraje</t>
  </si>
  <si>
    <t>Sacos</t>
  </si>
  <si>
    <t>MEDIO</t>
  </si>
  <si>
    <t>BIO BIO</t>
  </si>
  <si>
    <t>CONCEPCION</t>
  </si>
  <si>
    <t>Octubre</t>
  </si>
  <si>
    <t>Karate zeon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</si>
  <si>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</si>
  <si>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</si>
  <si>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</si>
  <si>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</si>
  <si>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</si>
  <si>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</si>
  <si>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</si>
  <si>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</si>
  <si>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</si>
  <si>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</si>
  <si>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</si>
  <si>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agosto</t>
  </si>
  <si>
    <t>octubre</t>
  </si>
  <si>
    <t>marzo</t>
  </si>
  <si>
    <t>oct-nov</t>
  </si>
  <si>
    <t>Enero-Febrero</t>
  </si>
  <si>
    <t>kgs</t>
  </si>
  <si>
    <t>noviembre</t>
  </si>
  <si>
    <t>ENERO</t>
  </si>
  <si>
    <t>lt</t>
  </si>
  <si>
    <t>ESCENARIOS COSTO UNITARIO  ($/U)</t>
  </si>
  <si>
    <t>ferias</t>
  </si>
  <si>
    <t>Area</t>
  </si>
  <si>
    <t>Nov-dic</t>
  </si>
  <si>
    <t>Salitre Potásico</t>
  </si>
  <si>
    <t>Trasplante</t>
  </si>
  <si>
    <t>Aplicación Fertilizantes</t>
  </si>
  <si>
    <t>Octubre-febrero</t>
  </si>
  <si>
    <t>TOMATE AIRE LIBRE</t>
  </si>
  <si>
    <t>Mykone</t>
  </si>
  <si>
    <t>RENDIMIENTO (cajones/Há.)</t>
  </si>
  <si>
    <t>dic-marzo</t>
  </si>
  <si>
    <t>PRECIO ESPERADO ($/cajones)</t>
  </si>
  <si>
    <t>Aplicación pesticidas</t>
  </si>
  <si>
    <t>Surcadura</t>
  </si>
  <si>
    <t>Tomates</t>
  </si>
  <si>
    <t>mix 2,5</t>
  </si>
  <si>
    <t>Fosf. Diamonico</t>
  </si>
  <si>
    <t>Sulfato de potasio</t>
  </si>
  <si>
    <t>Sulpomag</t>
  </si>
  <si>
    <t>Nitrato de calcio</t>
  </si>
  <si>
    <t>Confeccion Plantas</t>
  </si>
  <si>
    <t>Nov-febr</t>
  </si>
  <si>
    <t>Cajones Torito 18 Kg.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</si>
  <si>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</si>
  <si>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</si>
  <si>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</si>
  <si>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</si>
  <si>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</si>
  <si>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</si>
  <si>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</si>
  <si>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</si>
  <si>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</si>
  <si>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</si>
  <si>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</si>
  <si>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</si>
  <si>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</si>
  <si>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</si>
  <si>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</si>
  <si>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</si>
  <si>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</si>
  <si>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heladas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</si>
  <si>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</si>
  <si>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</si>
  <si>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</si>
  <si>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enero</t>
  </si>
  <si>
    <t>JM</t>
  </si>
  <si>
    <t>Rendimiento (cajones/hà)</t>
  </si>
  <si>
    <t>Costo unitario ($/cajon)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</si>
</sst>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167" fontId="23" fillId="0" borderId="19" applyFont="0" applyFill="0" applyBorder="0" applyAlignment="0" applyProtection="0"/>
  </cellStyleXfs>
  <cellXfs count="306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17" fontId="18" fillId="10" borderId="52" xfId="0" applyNumberFormat="1" applyFont="1" applyFill="1" applyBorder="1" applyAlignment="1">
      <alignment horizontal="right"/>
    </xf>
    <xf numFmtId="166" fontId="19" fillId="10" borderId="52" xfId="0" applyNumberFormat="1" applyFont="1" applyFill="1" applyBorder="1"/>
    <xf numFmtId="0" fontId="14" fillId="0" borderId="59" xfId="1" applyFont="1" applyBorder="1" applyAlignment="1">
      <alignment horizontal="center"/>
    </xf>
    <xf numFmtId="166" fontId="19" fillId="10" borderId="64" xfId="0" applyNumberFormat="1" applyFont="1" applyFill="1" applyBorder="1"/>
    <xf numFmtId="166" fontId="12" fillId="2" borderId="5" xfId="0" applyNumberFormat="1" applyFont="1" applyFill="1" applyBorder="1" applyAlignment="1">
      <alignment vertical="center"/>
    </xf>
    <xf numFmtId="0" fontId="18" fillId="10" borderId="68" xfId="0" applyFont="1" applyFill="1" applyBorder="1" applyAlignment="1">
      <alignment horizontal="right" wrapText="1"/>
    </xf>
    <xf numFmtId="0" fontId="18" fillId="10" borderId="52" xfId="0" applyFont="1" applyFill="1" applyBorder="1" applyAlignment="1">
      <alignment horizontal="right"/>
    </xf>
    <xf numFmtId="0" fontId="21" fillId="10" borderId="55" xfId="1" applyFont="1" applyFill="1" applyBorder="1" applyAlignment="1">
      <alignment horizontal="center"/>
    </xf>
    <xf numFmtId="0" fontId="18" fillId="10" borderId="58" xfId="0" applyFont="1" applyFill="1" applyBorder="1" applyAlignment="1">
      <alignment horizontal="left"/>
    </xf>
    <xf numFmtId="0" fontId="21" fillId="10" borderId="59" xfId="1" applyFont="1" applyFill="1" applyBorder="1" applyAlignment="1">
      <alignment horizontal="center"/>
    </xf>
    <xf numFmtId="0" fontId="21" fillId="10" borderId="62" xfId="1" applyFont="1" applyFill="1" applyBorder="1" applyAlignment="1">
      <alignment horizontal="center"/>
    </xf>
    <xf numFmtId="3" fontId="18" fillId="10" borderId="68" xfId="0" applyNumberFormat="1" applyFont="1" applyFill="1" applyBorder="1" applyAlignment="1">
      <alignment horizontal="right"/>
    </xf>
    <xf numFmtId="3" fontId="18" fillId="10" borderId="52" xfId="0" applyNumberFormat="1" applyFont="1" applyFill="1" applyBorder="1" applyAlignment="1">
      <alignment horizontal="right"/>
    </xf>
    <xf numFmtId="0" fontId="18" fillId="10" borderId="52" xfId="0" applyFont="1" applyFill="1" applyBorder="1" applyAlignment="1">
      <alignment horizontal="right" vertical="center" wrapText="1"/>
    </xf>
    <xf numFmtId="0" fontId="19" fillId="0" borderId="55" xfId="1" applyFont="1" applyBorder="1" applyAlignment="1">
      <alignment horizontal="center"/>
    </xf>
    <xf numFmtId="166" fontId="19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5" fillId="10" borderId="55" xfId="0" applyFont="1" applyFill="1" applyBorder="1" applyAlignment="1">
      <alignment wrapText="1"/>
    </xf>
    <xf numFmtId="0" fontId="25" fillId="10" borderId="56" xfId="0" applyFont="1" applyFill="1" applyBorder="1" applyAlignment="1">
      <alignment horizontal="center" wrapText="1"/>
    </xf>
    <xf numFmtId="0" fontId="25" fillId="10" borderId="57" xfId="0" applyFont="1" applyFill="1" applyBorder="1" applyAlignment="1">
      <alignment wrapText="1"/>
    </xf>
    <xf numFmtId="0" fontId="24" fillId="10" borderId="54" xfId="0" applyFont="1" applyFill="1" applyBorder="1" applyAlignment="1">
      <alignment wrapText="1"/>
    </xf>
    <xf numFmtId="0" fontId="18" fillId="10" borderId="62" xfId="0" applyFont="1" applyFill="1" applyBorder="1" applyAlignment="1">
      <alignment horizontal="center"/>
    </xf>
    <xf numFmtId="0" fontId="18" fillId="10" borderId="64" xfId="0" applyFont="1" applyFill="1" applyBorder="1" applyAlignment="1">
      <alignment horizontal="right"/>
    </xf>
    <xf numFmtId="0" fontId="19" fillId="0" borderId="54" xfId="1" applyFont="1" applyBorder="1" applyAlignment="1">
      <alignment horizontal="left"/>
    </xf>
    <xf numFmtId="166" fontId="19" fillId="0" borderId="57" xfId="1" applyNumberFormat="1" applyFont="1" applyBorder="1" applyAlignment="1">
      <alignment horizontal="right"/>
    </xf>
    <xf numFmtId="0" fontId="18" fillId="10" borderId="59" xfId="0" applyFont="1" applyFill="1" applyBorder="1"/>
    <xf numFmtId="0" fontId="18" fillId="10" borderId="60" xfId="0" applyFont="1" applyFill="1" applyBorder="1"/>
    <xf numFmtId="0" fontId="18" fillId="10" borderId="61" xfId="0" applyFont="1" applyFill="1" applyBorder="1"/>
    <xf numFmtId="0" fontId="19" fillId="10" borderId="58" xfId="0" applyFont="1" applyFill="1" applyBorder="1"/>
    <xf numFmtId="0" fontId="22" fillId="10" borderId="58" xfId="0" applyFont="1" applyFill="1" applyBorder="1"/>
    <xf numFmtId="3" fontId="18" fillId="10" borderId="53" xfId="0" applyNumberFormat="1" applyFont="1" applyFill="1" applyBorder="1"/>
    <xf numFmtId="17" fontId="18" fillId="0" borderId="64" xfId="0" applyNumberFormat="1" applyFont="1" applyBorder="1" applyAlignment="1">
      <alignment horizontal="right"/>
    </xf>
    <xf numFmtId="0" fontId="14" fillId="0" borderId="58" xfId="1" applyFont="1" applyBorder="1" applyAlignment="1">
      <alignment horizontal="left"/>
    </xf>
    <xf numFmtId="0" fontId="18" fillId="10" borderId="61" xfId="0" applyFont="1" applyFill="1" applyBorder="1" applyAlignment="1">
      <alignment horizontal="left"/>
    </xf>
    <xf numFmtId="0" fontId="18" fillId="10" borderId="62" xfId="0" applyFont="1" applyFill="1" applyBorder="1"/>
    <xf numFmtId="3" fontId="18" fillId="10" borderId="63" xfId="0" applyNumberFormat="1" applyFont="1" applyFill="1" applyBorder="1"/>
    <xf numFmtId="3" fontId="18" fillId="0" borderId="64" xfId="0" applyNumberFormat="1" applyFont="1" applyBorder="1"/>
    <xf numFmtId="166" fontId="14" fillId="0" borderId="59" xfId="1" applyNumberFormat="1" applyFont="1" applyBorder="1" applyAlignment="1">
      <alignment horizontal="right"/>
    </xf>
    <xf numFmtId="166" fontId="21" fillId="0" borderId="71" xfId="1" applyNumberFormat="1" applyFont="1" applyBorder="1" applyAlignment="1">
      <alignment horizontal="right"/>
    </xf>
    <xf numFmtId="3" fontId="19" fillId="0" borderId="56" xfId="1" applyNumberFormat="1" applyFont="1" applyBorder="1" applyAlignment="1">
      <alignment horizontal="right"/>
    </xf>
    <xf numFmtId="0" fontId="19" fillId="10" borderId="54" xfId="0" applyFont="1" applyFill="1" applyBorder="1" applyAlignment="1">
      <alignment horizontal="left" vertical="center" wrapText="1"/>
    </xf>
    <xf numFmtId="3" fontId="21" fillId="10" borderId="56" xfId="1" applyNumberFormat="1" applyFont="1" applyFill="1" applyBorder="1"/>
    <xf numFmtId="0" fontId="21" fillId="10" borderId="58" xfId="1" applyFont="1" applyFill="1" applyBorder="1" applyAlignment="1">
      <alignment horizontal="left" vertical="center" wrapText="1"/>
    </xf>
    <xf numFmtId="0" fontId="21" fillId="10" borderId="58" xfId="1" applyFont="1" applyFill="1" applyBorder="1" applyAlignment="1">
      <alignment wrapText="1"/>
    </xf>
    <xf numFmtId="0" fontId="21" fillId="10" borderId="61" xfId="1" applyFont="1" applyFill="1" applyBorder="1" applyAlignment="1">
      <alignment horizontal="left"/>
    </xf>
    <xf numFmtId="0" fontId="19" fillId="10" borderId="54" xfId="1" applyFont="1" applyFill="1" applyBorder="1" applyAlignment="1">
      <alignment horizontal="left"/>
    </xf>
    <xf numFmtId="0" fontId="19" fillId="10" borderId="55" xfId="1" applyFont="1" applyFill="1" applyBorder="1" applyAlignment="1">
      <alignment horizontal="center"/>
    </xf>
    <xf numFmtId="3" fontId="19" fillId="10" borderId="56" xfId="1" applyNumberFormat="1" applyFont="1" applyFill="1" applyBorder="1"/>
    <xf numFmtId="0" fontId="19" fillId="10" borderId="59" xfId="1" applyFont="1" applyFill="1" applyBorder="1" applyAlignment="1">
      <alignment horizontal="center"/>
    </xf>
    <xf numFmtId="3" fontId="19" fillId="10" borderId="60" xfId="1" applyNumberFormat="1" applyFont="1" applyFill="1" applyBorder="1"/>
    <xf numFmtId="0" fontId="19" fillId="10" borderId="62" xfId="1" applyFont="1" applyFill="1" applyBorder="1" applyAlignment="1">
      <alignment horizontal="center"/>
    </xf>
    <xf numFmtId="3" fontId="19" fillId="10" borderId="63" xfId="1" applyNumberFormat="1" applyFont="1" applyFill="1" applyBorder="1"/>
    <xf numFmtId="0" fontId="19" fillId="10" borderId="58" xfId="1" applyFont="1" applyFill="1" applyBorder="1"/>
    <xf numFmtId="0" fontId="25" fillId="10" borderId="59" xfId="0" applyFont="1" applyFill="1" applyBorder="1" applyAlignment="1">
      <alignment wrapText="1"/>
    </xf>
    <xf numFmtId="0" fontId="25" fillId="10" borderId="60" xfId="0" applyFont="1" applyFill="1" applyBorder="1" applyAlignment="1">
      <alignment horizontal="center" wrapText="1"/>
    </xf>
    <xf numFmtId="0" fontId="25" fillId="10" borderId="52" xfId="0" applyFont="1" applyFill="1" applyBorder="1" applyAlignment="1">
      <alignment wrapText="1"/>
    </xf>
    <xf numFmtId="0" fontId="19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19" fillId="10" borderId="61" xfId="1" applyFont="1" applyFill="1" applyBorder="1"/>
    <xf numFmtId="0" fontId="19" fillId="10" borderId="65" xfId="0" applyFont="1" applyFill="1" applyBorder="1" applyAlignment="1">
      <alignment wrapText="1"/>
    </xf>
    <xf numFmtId="0" fontId="21" fillId="10" borderId="66" xfId="1" applyFont="1" applyFill="1" applyBorder="1" applyAlignment="1">
      <alignment horizontal="center"/>
    </xf>
    <xf numFmtId="3" fontId="21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2" fillId="0" borderId="59" xfId="1" applyFont="1" applyBorder="1" applyAlignment="1">
      <alignment horizontal="center"/>
    </xf>
    <xf numFmtId="49" fontId="28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8" fillId="3" borderId="69" xfId="0" applyNumberFormat="1" applyFont="1" applyFill="1" applyBorder="1" applyAlignment="1">
      <alignment horizontal="center" vertical="center"/>
    </xf>
    <xf numFmtId="49" fontId="28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32" fillId="0" borderId="59" xfId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164" fontId="28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5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5" fillId="8" borderId="30" xfId="0" applyNumberFormat="1" applyFont="1" applyFill="1" applyBorder="1" applyAlignment="1">
      <alignment vertical="center"/>
    </xf>
    <xf numFmtId="49" fontId="35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5" fillId="2" borderId="32" xfId="0" applyNumberFormat="1" applyFont="1" applyFill="1" applyBorder="1" applyAlignment="1">
      <alignment vertical="center"/>
    </xf>
    <xf numFmtId="3" fontId="35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5" fillId="2" borderId="5" xfId="0" applyNumberFormat="1" applyFont="1" applyFill="1" applyBorder="1" applyAlignment="1">
      <alignment vertical="center"/>
    </xf>
    <xf numFmtId="0" fontId="28" fillId="7" borderId="19" xfId="0" applyFont="1" applyFill="1" applyBorder="1" applyAlignment="1">
      <alignment vertical="center"/>
    </xf>
    <xf numFmtId="49" fontId="35" fillId="8" borderId="34" xfId="0" applyNumberFormat="1" applyFont="1" applyFill="1" applyBorder="1" applyAlignment="1">
      <alignment vertical="center"/>
    </xf>
    <xf numFmtId="165" fontId="35" fillId="8" borderId="35" xfId="0" applyNumberFormat="1" applyFont="1" applyFill="1" applyBorder="1" applyAlignment="1">
      <alignment vertical="center"/>
    </xf>
    <xf numFmtId="9" fontId="35" fillId="8" borderId="36" xfId="0" applyNumberFormat="1" applyFont="1" applyFill="1" applyBorder="1" applyAlignment="1">
      <alignment vertical="center"/>
    </xf>
    <xf numFmtId="0" fontId="28" fillId="9" borderId="18" xfId="0" applyFont="1" applyFill="1" applyBorder="1" applyAlignment="1">
      <alignment vertical="center"/>
    </xf>
    <xf numFmtId="49" fontId="37" fillId="9" borderId="19" xfId="0" applyNumberFormat="1" applyFont="1" applyFill="1" applyBorder="1" applyAlignment="1">
      <alignment vertical="center"/>
    </xf>
    <xf numFmtId="0" fontId="28" fillId="9" borderId="19" xfId="0" applyFont="1" applyFill="1" applyBorder="1" applyAlignment="1">
      <alignment vertical="center"/>
    </xf>
    <xf numFmtId="0" fontId="28" fillId="9" borderId="48" xfId="0" applyFont="1" applyFill="1" applyBorder="1" applyAlignment="1">
      <alignment vertical="center"/>
    </xf>
    <xf numFmtId="0" fontId="28" fillId="7" borderId="18" xfId="0" applyFont="1" applyFill="1" applyBorder="1" applyAlignment="1">
      <alignment vertical="center"/>
    </xf>
    <xf numFmtId="49" fontId="35" fillId="8" borderId="49" xfId="0" applyNumberFormat="1" applyFont="1" applyFill="1" applyBorder="1" applyAlignment="1">
      <alignment vertical="center"/>
    </xf>
    <xf numFmtId="0" fontId="35" fillId="7" borderId="19" xfId="0" applyFont="1" applyFill="1" applyBorder="1" applyAlignment="1">
      <alignment vertical="center"/>
    </xf>
    <xf numFmtId="164" fontId="35" fillId="2" borderId="19" xfId="0" applyNumberFormat="1" applyFont="1" applyFill="1" applyBorder="1" applyAlignment="1">
      <alignment vertical="center"/>
    </xf>
    <xf numFmtId="165" fontId="35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8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>
      <alignment horizontal="left"/>
    </xf>
    <xf numFmtId="0" fontId="4" fillId="2" borderId="76" xfId="0" applyFont="1" applyFill="1" applyBorder="1" applyAlignment="1"/>
    <xf numFmtId="49" fontId="28" fillId="5" borderId="69" xfId="0" applyNumberFormat="1" applyFont="1" applyFill="1" applyBorder="1" applyAlignment="1">
      <alignment vertical="center"/>
    </xf>
    <xf numFmtId="0" fontId="4" fillId="2" borderId="77" xfId="0" applyFont="1" applyFill="1" applyBorder="1" applyAlignment="1">
      <alignment vertical="center"/>
    </xf>
    <xf numFmtId="0" fontId="4" fillId="2" borderId="74" xfId="0" applyFont="1" applyFill="1" applyBorder="1" applyAlignment="1">
      <alignment vertical="center"/>
    </xf>
    <xf numFmtId="3" fontId="4" fillId="2" borderId="76" xfId="0" applyNumberFormat="1" applyFont="1" applyFill="1" applyBorder="1" applyAlignment="1"/>
    <xf numFmtId="49" fontId="28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168" fontId="7" fillId="3" borderId="70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49" fontId="28" fillId="5" borderId="19" xfId="0" applyNumberFormat="1" applyFont="1" applyFill="1" applyBorder="1" applyAlignment="1">
      <alignment vertical="center"/>
    </xf>
    <xf numFmtId="0" fontId="28" fillId="5" borderId="19" xfId="0" applyFont="1" applyFill="1" applyBorder="1" applyAlignment="1">
      <alignment vertical="center"/>
    </xf>
    <xf numFmtId="164" fontId="28" fillId="5" borderId="19" xfId="0" applyNumberFormat="1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vertical="center"/>
    </xf>
    <xf numFmtId="0" fontId="28" fillId="3" borderId="19" xfId="0" applyFont="1" applyFill="1" applyBorder="1" applyAlignment="1">
      <alignment vertical="center"/>
    </xf>
    <xf numFmtId="164" fontId="28" fillId="3" borderId="19" xfId="0" applyNumberFormat="1" applyFont="1" applyFill="1" applyBorder="1" applyAlignment="1">
      <alignment vertical="center"/>
    </xf>
    <xf numFmtId="164" fontId="28" fillId="6" borderId="19" xfId="0" applyNumberFormat="1" applyFont="1" applyFill="1" applyBorder="1" applyAlignment="1">
      <alignment vertical="center"/>
    </xf>
    <xf numFmtId="168" fontId="35" fillId="2" borderId="5" xfId="0" applyNumberFormat="1" applyFont="1" applyFill="1" applyBorder="1" applyAlignment="1">
      <alignment vertical="center"/>
    </xf>
    <xf numFmtId="3" fontId="35" fillId="8" borderId="50" xfId="0" applyNumberFormat="1" applyFont="1" applyFill="1" applyBorder="1" applyAlignment="1">
      <alignment vertical="center"/>
    </xf>
    <xf numFmtId="3" fontId="35" fillId="8" borderId="51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29" fillId="10" borderId="59" xfId="0" applyFont="1" applyFill="1" applyBorder="1" applyAlignment="1">
      <alignment horizontal="right" wrapText="1"/>
    </xf>
    <xf numFmtId="0" fontId="29" fillId="10" borderId="59" xfId="0" applyFont="1" applyFill="1" applyBorder="1" applyAlignment="1">
      <alignment horizontal="center"/>
    </xf>
    <xf numFmtId="0" fontId="29" fillId="10" borderId="59" xfId="0" applyFont="1" applyFill="1" applyBorder="1" applyAlignment="1">
      <alignment horizontal="right"/>
    </xf>
    <xf numFmtId="17" fontId="29" fillId="0" borderId="59" xfId="0" applyNumberFormat="1" applyFont="1" applyBorder="1" applyAlignment="1">
      <alignment horizontal="right"/>
    </xf>
    <xf numFmtId="0" fontId="29" fillId="10" borderId="59" xfId="0" applyFont="1" applyFill="1" applyBorder="1"/>
    <xf numFmtId="0" fontId="29" fillId="10" borderId="60" xfId="0" applyFont="1" applyFill="1" applyBorder="1"/>
    <xf numFmtId="3" fontId="29" fillId="10" borderId="59" xfId="0" applyNumberFormat="1" applyFont="1" applyFill="1" applyBorder="1" applyAlignment="1">
      <alignment horizontal="right"/>
    </xf>
    <xf numFmtId="17" fontId="29" fillId="10" borderId="59" xfId="0" applyNumberFormat="1" applyFont="1" applyFill="1" applyBorder="1" applyAlignment="1">
      <alignment horizontal="right"/>
    </xf>
    <xf numFmtId="0" fontId="29" fillId="10" borderId="59" xfId="0" applyFont="1" applyFill="1" applyBorder="1" applyAlignment="1">
      <alignment horizontal="right" vertical="center" wrapText="1"/>
    </xf>
    <xf numFmtId="0" fontId="29" fillId="0" borderId="59" xfId="0" applyFont="1" applyBorder="1" applyAlignment="1">
      <alignment horizontal="right"/>
    </xf>
    <xf numFmtId="0" fontId="32" fillId="0" borderId="59" xfId="1" applyFont="1" applyBorder="1" applyAlignment="1">
      <alignment horizontal="left"/>
    </xf>
    <xf numFmtId="3" fontId="32" fillId="0" borderId="59" xfId="1" applyNumberFormat="1" applyFont="1" applyBorder="1" applyAlignment="1">
      <alignment horizontal="right"/>
    </xf>
    <xf numFmtId="3" fontId="32" fillId="0" borderId="59" xfId="0" applyNumberFormat="1" applyFont="1" applyBorder="1"/>
    <xf numFmtId="168" fontId="32" fillId="0" borderId="59" xfId="0" applyNumberFormat="1" applyFont="1" applyBorder="1"/>
    <xf numFmtId="0" fontId="33" fillId="0" borderId="59" xfId="0" applyFont="1" applyBorder="1"/>
    <xf numFmtId="0" fontId="4" fillId="0" borderId="59" xfId="0" applyFont="1" applyBorder="1"/>
    <xf numFmtId="0" fontId="4" fillId="0" borderId="59" xfId="0" applyFont="1" applyBorder="1" applyAlignment="1">
      <alignment horizontal="center"/>
    </xf>
    <xf numFmtId="3" fontId="4" fillId="0" borderId="59" xfId="0" applyNumberFormat="1" applyFont="1" applyBorder="1"/>
    <xf numFmtId="3" fontId="32" fillId="10" borderId="59" xfId="0" applyNumberFormat="1" applyFont="1" applyFill="1" applyBorder="1"/>
    <xf numFmtId="0" fontId="34" fillId="0" borderId="59" xfId="1" applyFont="1" applyBorder="1" applyAlignment="1">
      <alignment horizontal="left"/>
    </xf>
    <xf numFmtId="0" fontId="32" fillId="10" borderId="59" xfId="1" applyFont="1" applyFill="1" applyBorder="1" applyAlignment="1">
      <alignment horizontal="left"/>
    </xf>
    <xf numFmtId="0" fontId="32" fillId="0" borderId="59" xfId="1" applyFont="1" applyBorder="1"/>
    <xf numFmtId="1" fontId="32" fillId="0" borderId="59" xfId="1" applyNumberFormat="1" applyFont="1" applyBorder="1" applyAlignment="1">
      <alignment horizontal="center"/>
    </xf>
    <xf numFmtId="3" fontId="32" fillId="0" borderId="59" xfId="1" applyNumberFormat="1" applyFont="1" applyBorder="1"/>
    <xf numFmtId="3" fontId="29" fillId="0" borderId="59" xfId="0" applyNumberFormat="1" applyFont="1" applyBorder="1"/>
    <xf numFmtId="3" fontId="4" fillId="0" borderId="59" xfId="0" applyNumberFormat="1" applyFont="1" applyBorder="1" applyAlignment="1">
      <alignment horizontal="center"/>
    </xf>
    <xf numFmtId="3" fontId="32" fillId="0" borderId="59" xfId="1" applyNumberFormat="1" applyFont="1" applyBorder="1" applyAlignment="1">
      <alignment horizontal="center"/>
    </xf>
    <xf numFmtId="3" fontId="32" fillId="0" borderId="59" xfId="1" applyNumberFormat="1" applyFont="1" applyBorder="1" applyAlignment="1">
      <alignment horizontal="center" vertical="center"/>
    </xf>
    <xf numFmtId="49" fontId="31" fillId="3" borderId="19" xfId="0" applyNumberFormat="1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49" fontId="37" fillId="9" borderId="37" xfId="0" applyNumberFormat="1" applyFont="1" applyFill="1" applyBorder="1" applyAlignment="1">
      <alignment vertical="center"/>
    </xf>
    <xf numFmtId="0" fontId="35" fillId="9" borderId="38" xfId="0" applyFont="1" applyFill="1" applyBorder="1" applyAlignment="1">
      <alignment vertical="center"/>
    </xf>
    <xf numFmtId="0" fontId="30" fillId="12" borderId="19" xfId="0" applyFont="1" applyFill="1" applyBorder="1" applyAlignment="1">
      <alignment wrapText="1"/>
    </xf>
    <xf numFmtId="0" fontId="29" fillId="10" borderId="59" xfId="0" applyFont="1" applyFill="1" applyBorder="1" applyAlignment="1">
      <alignment wrapText="1"/>
    </xf>
    <xf numFmtId="0" fontId="29" fillId="10" borderId="60" xfId="0" applyFont="1" applyFill="1" applyBorder="1" applyAlignment="1">
      <alignment wrapText="1"/>
    </xf>
    <xf numFmtId="0" fontId="29" fillId="0" borderId="59" xfId="0" applyFont="1" applyBorder="1" applyAlignment="1"/>
    <xf numFmtId="0" fontId="29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0" fontId="25" fillId="11" borderId="19" xfId="0" applyFont="1" applyFill="1" applyBorder="1" applyAlignment="1">
      <alignment wrapText="1"/>
    </xf>
    <xf numFmtId="0" fontId="26" fillId="10" borderId="59" xfId="0" applyFont="1" applyFill="1" applyBorder="1" applyAlignment="1">
      <alignment wrapText="1"/>
    </xf>
    <xf numFmtId="0" fontId="18" fillId="10" borderId="60" xfId="0" applyFont="1" applyFill="1" applyBorder="1" applyAlignment="1">
      <alignment wrapText="1"/>
    </xf>
    <xf numFmtId="0" fontId="18" fillId="10" borderId="59" xfId="0" applyFont="1" applyFill="1" applyBorder="1" applyAlignment="1">
      <alignment wrapText="1"/>
    </xf>
    <xf numFmtId="0" fontId="18" fillId="10" borderId="59" xfId="0" applyFont="1" applyFill="1" applyBorder="1" applyAlignment="1"/>
    <xf numFmtId="0" fontId="18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9525</xdr:rowOff>
    </xdr:from>
    <xdr:to>
      <xdr:col>6</xdr:col>
      <xdr:colOff>1095374</xdr:colOff>
      <xdr:row>8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" y="9525"/>
          <a:ext cx="6181725" cy="12893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1"/>
  <sheetViews>
    <sheetView tabSelected="1" topLeftCell="A68" workbookViewId="0">
      <selection activeCell="G88" sqref="G88"/>
    </sheetView>
  </sheetViews>
  <sheetFormatPr baseColWidth="10" defaultColWidth="11.42578125" defaultRowHeight="12.75" x14ac:dyDescent="0.25"/>
  <cols>
    <col min="1" max="1" width="6" style="171" customWidth="1"/>
    <col min="2" max="2" width="18.42578125" style="171" customWidth="1"/>
    <col min="3" max="3" width="16.140625" style="171" customWidth="1"/>
    <col min="4" max="5" width="11.42578125" style="171"/>
    <col min="6" max="6" width="19" style="171" customWidth="1"/>
    <col min="7" max="7" width="16.425781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0"/>
      <c r="C9" s="200"/>
      <c r="D9" s="227"/>
      <c r="E9" s="200"/>
      <c r="F9" s="200"/>
      <c r="G9" s="200"/>
    </row>
    <row r="10" spans="2:7" x14ac:dyDescent="0.25">
      <c r="B10" s="228" t="s">
        <v>0</v>
      </c>
      <c r="C10" s="259" t="s">
        <v>103</v>
      </c>
      <c r="D10" s="227"/>
      <c r="E10" s="291" t="s">
        <v>105</v>
      </c>
      <c r="F10" s="291"/>
      <c r="G10" s="265">
        <v>3000</v>
      </c>
    </row>
    <row r="11" spans="2:7" ht="15" customHeight="1" x14ac:dyDescent="0.25">
      <c r="B11" s="258" t="s">
        <v>1</v>
      </c>
      <c r="C11" s="260" t="s">
        <v>104</v>
      </c>
      <c r="D11" s="227"/>
      <c r="E11" s="292" t="s">
        <v>2</v>
      </c>
      <c r="F11" s="293"/>
      <c r="G11" s="266" t="s">
        <v>106</v>
      </c>
    </row>
    <row r="12" spans="2:7" x14ac:dyDescent="0.25">
      <c r="B12" s="258" t="s">
        <v>3</v>
      </c>
      <c r="C12" s="261" t="s">
        <v>70</v>
      </c>
      <c r="D12" s="227"/>
      <c r="E12" s="292" t="s">
        <v>107</v>
      </c>
      <c r="F12" s="293"/>
      <c r="G12" s="265">
        <v>11300</v>
      </c>
    </row>
    <row r="13" spans="2:7" x14ac:dyDescent="0.25">
      <c r="B13" s="258" t="s">
        <v>5</v>
      </c>
      <c r="C13" s="261" t="s">
        <v>71</v>
      </c>
      <c r="D13" s="227"/>
      <c r="E13" s="263" t="s">
        <v>6</v>
      </c>
      <c r="F13" s="264"/>
      <c r="G13" s="265">
        <f>G10*G12</f>
        <v>33900000</v>
      </c>
    </row>
    <row r="14" spans="2:7" x14ac:dyDescent="0.25">
      <c r="B14" s="258" t="s">
        <v>7</v>
      </c>
      <c r="C14" s="261" t="s">
        <v>72</v>
      </c>
      <c r="D14" s="227"/>
      <c r="E14" s="292" t="s">
        <v>8</v>
      </c>
      <c r="F14" s="293"/>
      <c r="G14" s="267" t="s">
        <v>96</v>
      </c>
    </row>
    <row r="15" spans="2:7" x14ac:dyDescent="0.25">
      <c r="B15" s="258" t="s">
        <v>9</v>
      </c>
      <c r="C15" s="261" t="s">
        <v>97</v>
      </c>
      <c r="D15" s="227"/>
      <c r="E15" s="292" t="s">
        <v>10</v>
      </c>
      <c r="F15" s="293"/>
      <c r="G15" s="266" t="s">
        <v>106</v>
      </c>
    </row>
    <row r="16" spans="2:7" x14ac:dyDescent="0.25">
      <c r="B16" s="258" t="s">
        <v>11</v>
      </c>
      <c r="C16" s="262">
        <v>44896</v>
      </c>
      <c r="D16" s="227"/>
      <c r="E16" s="294" t="s">
        <v>12</v>
      </c>
      <c r="F16" s="295"/>
      <c r="G16" s="268" t="s">
        <v>136</v>
      </c>
    </row>
    <row r="17" spans="2:7" x14ac:dyDescent="0.25">
      <c r="B17" s="229"/>
      <c r="C17" s="230"/>
      <c r="D17" s="231"/>
      <c r="E17" s="232"/>
      <c r="F17" s="232"/>
      <c r="G17" s="233"/>
    </row>
    <row r="18" spans="2:7" x14ac:dyDescent="0.25">
      <c r="B18" s="287" t="s">
        <v>13</v>
      </c>
      <c r="C18" s="288"/>
      <c r="D18" s="288"/>
      <c r="E18" s="288"/>
      <c r="F18" s="288"/>
      <c r="G18" s="288"/>
    </row>
    <row r="19" spans="2:7" x14ac:dyDescent="0.25">
      <c r="B19" s="234"/>
      <c r="C19" s="235"/>
      <c r="D19" s="235"/>
      <c r="E19" s="235"/>
      <c r="F19" s="236"/>
      <c r="G19" s="236"/>
    </row>
    <row r="20" spans="2:7" x14ac:dyDescent="0.25">
      <c r="B20" s="237" t="s">
        <v>14</v>
      </c>
      <c r="C20" s="238"/>
      <c r="D20" s="239"/>
      <c r="E20" s="239"/>
      <c r="F20" s="239"/>
      <c r="G20" s="239"/>
    </row>
    <row r="21" spans="2:7" x14ac:dyDescent="0.25">
      <c r="B21" s="241" t="s">
        <v>15</v>
      </c>
      <c r="C21" s="241" t="s">
        <v>16</v>
      </c>
      <c r="D21" s="241" t="s">
        <v>17</v>
      </c>
      <c r="E21" s="241" t="s">
        <v>18</v>
      </c>
      <c r="F21" s="241" t="s">
        <v>19</v>
      </c>
      <c r="G21" s="241" t="s">
        <v>20</v>
      </c>
    </row>
    <row r="22" spans="2:7" x14ac:dyDescent="0.25">
      <c r="B22" s="269" t="s">
        <v>100</v>
      </c>
      <c r="C22" s="175" t="s">
        <v>67</v>
      </c>
      <c r="D22" s="175">
        <v>5</v>
      </c>
      <c r="E22" s="175" t="s">
        <v>73</v>
      </c>
      <c r="F22" s="270">
        <v>35000</v>
      </c>
      <c r="G22" s="271">
        <f t="shared" ref="G22:G26" si="0">F22*D22</f>
        <v>175000</v>
      </c>
    </row>
    <row r="23" spans="2:7" x14ac:dyDescent="0.25">
      <c r="B23" s="269" t="s">
        <v>60</v>
      </c>
      <c r="C23" s="175" t="s">
        <v>67</v>
      </c>
      <c r="D23" s="175">
        <v>100</v>
      </c>
      <c r="E23" s="175" t="s">
        <v>90</v>
      </c>
      <c r="F23" s="270">
        <v>35000</v>
      </c>
      <c r="G23" s="271">
        <f t="shared" si="0"/>
        <v>3500000</v>
      </c>
    </row>
    <row r="24" spans="2:7" x14ac:dyDescent="0.25">
      <c r="B24" s="269" t="s">
        <v>101</v>
      </c>
      <c r="C24" s="175" t="s">
        <v>67</v>
      </c>
      <c r="D24" s="175">
        <v>2</v>
      </c>
      <c r="E24" s="175" t="s">
        <v>102</v>
      </c>
      <c r="F24" s="270">
        <v>35000</v>
      </c>
      <c r="G24" s="271">
        <f t="shared" si="0"/>
        <v>70000</v>
      </c>
    </row>
    <row r="25" spans="2:7" x14ac:dyDescent="0.25">
      <c r="B25" s="269" t="s">
        <v>108</v>
      </c>
      <c r="C25" s="175" t="s">
        <v>67</v>
      </c>
      <c r="D25" s="175">
        <v>1</v>
      </c>
      <c r="E25" s="175" t="s">
        <v>102</v>
      </c>
      <c r="F25" s="270">
        <v>35000</v>
      </c>
      <c r="G25" s="271">
        <f t="shared" si="0"/>
        <v>35000</v>
      </c>
    </row>
    <row r="26" spans="2:7" x14ac:dyDescent="0.25">
      <c r="B26" s="269" t="s">
        <v>59</v>
      </c>
      <c r="C26" s="175" t="s">
        <v>67</v>
      </c>
      <c r="D26" s="175">
        <v>8</v>
      </c>
      <c r="E26" s="175" t="s">
        <v>102</v>
      </c>
      <c r="F26" s="270">
        <v>35000</v>
      </c>
      <c r="G26" s="271">
        <f t="shared" si="0"/>
        <v>280000</v>
      </c>
    </row>
    <row r="27" spans="2:7" x14ac:dyDescent="0.25">
      <c r="B27" s="242" t="s">
        <v>21</v>
      </c>
      <c r="C27" s="243"/>
      <c r="D27" s="243"/>
      <c r="E27" s="243"/>
      <c r="F27" s="244"/>
      <c r="G27" s="245">
        <f>SUM(G22:G26)</f>
        <v>4060000</v>
      </c>
    </row>
    <row r="28" spans="2:7" x14ac:dyDescent="0.25">
      <c r="B28" s="234"/>
      <c r="C28" s="236"/>
      <c r="D28" s="236"/>
      <c r="E28" s="236"/>
      <c r="F28" s="240"/>
      <c r="G28" s="240"/>
    </row>
    <row r="29" spans="2:7" x14ac:dyDescent="0.25">
      <c r="B29" s="176" t="s">
        <v>22</v>
      </c>
      <c r="C29" s="177"/>
      <c r="D29" s="178"/>
      <c r="E29" s="178"/>
      <c r="F29" s="179"/>
      <c r="G29" s="179"/>
    </row>
    <row r="30" spans="2:7" x14ac:dyDescent="0.25">
      <c r="B30" s="180" t="s">
        <v>15</v>
      </c>
      <c r="C30" s="181" t="s">
        <v>16</v>
      </c>
      <c r="D30" s="181" t="s">
        <v>17</v>
      </c>
      <c r="E30" s="180" t="s">
        <v>18</v>
      </c>
      <c r="F30" s="181" t="s">
        <v>19</v>
      </c>
      <c r="G30" s="180" t="s">
        <v>20</v>
      </c>
    </row>
    <row r="31" spans="2:7" x14ac:dyDescent="0.25">
      <c r="B31" s="269"/>
      <c r="C31" s="175"/>
      <c r="D31" s="175">
        <v>0</v>
      </c>
      <c r="E31" s="175"/>
      <c r="F31" s="270"/>
      <c r="G31" s="272">
        <f>F31*D31</f>
        <v>0</v>
      </c>
    </row>
    <row r="32" spans="2:7" x14ac:dyDescent="0.25">
      <c r="B32" s="182" t="s">
        <v>23</v>
      </c>
      <c r="C32" s="183"/>
      <c r="D32" s="183"/>
      <c r="E32" s="183"/>
      <c r="F32" s="184"/>
      <c r="G32" s="246">
        <f>SUM(G31:G31)</f>
        <v>0</v>
      </c>
    </row>
    <row r="33" spans="2:7" x14ac:dyDescent="0.25">
      <c r="B33" s="185"/>
      <c r="C33" s="186"/>
      <c r="D33" s="186"/>
      <c r="E33" s="186"/>
      <c r="F33" s="187"/>
      <c r="G33" s="187"/>
    </row>
    <row r="34" spans="2:7" x14ac:dyDescent="0.25">
      <c r="B34" s="176" t="s">
        <v>24</v>
      </c>
      <c r="C34" s="177"/>
      <c r="D34" s="178"/>
      <c r="E34" s="178"/>
      <c r="F34" s="179"/>
      <c r="G34" s="179"/>
    </row>
    <row r="35" spans="2:7" x14ac:dyDescent="0.25">
      <c r="B35" s="180" t="s">
        <v>15</v>
      </c>
      <c r="C35" s="180" t="s">
        <v>16</v>
      </c>
      <c r="D35" s="180" t="s">
        <v>17</v>
      </c>
      <c r="E35" s="180" t="s">
        <v>18</v>
      </c>
      <c r="F35" s="181" t="s">
        <v>19</v>
      </c>
      <c r="G35" s="180" t="s">
        <v>20</v>
      </c>
    </row>
    <row r="36" spans="2:7" x14ac:dyDescent="0.25">
      <c r="B36" s="269" t="s">
        <v>25</v>
      </c>
      <c r="C36" s="175" t="s">
        <v>141</v>
      </c>
      <c r="D36" s="175">
        <v>0.25</v>
      </c>
      <c r="E36" s="175" t="s">
        <v>73</v>
      </c>
      <c r="F36" s="270">
        <v>360000</v>
      </c>
      <c r="G36" s="270">
        <f>D36*F36</f>
        <v>90000</v>
      </c>
    </row>
    <row r="37" spans="2:7" x14ac:dyDescent="0.25">
      <c r="B37" s="269" t="s">
        <v>61</v>
      </c>
      <c r="C37" s="175" t="s">
        <v>141</v>
      </c>
      <c r="D37" s="175">
        <v>0.125</v>
      </c>
      <c r="E37" s="175" t="s">
        <v>73</v>
      </c>
      <c r="F37" s="270">
        <v>360000</v>
      </c>
      <c r="G37" s="270">
        <f>D37*F37</f>
        <v>45000</v>
      </c>
    </row>
    <row r="38" spans="2:7" x14ac:dyDescent="0.25">
      <c r="B38" s="269" t="s">
        <v>109</v>
      </c>
      <c r="C38" s="175" t="s">
        <v>141</v>
      </c>
      <c r="D38" s="175">
        <v>0.125</v>
      </c>
      <c r="E38" s="175" t="s">
        <v>73</v>
      </c>
      <c r="F38" s="270">
        <v>360000</v>
      </c>
      <c r="G38" s="270">
        <f>D38*F38</f>
        <v>45000</v>
      </c>
    </row>
    <row r="39" spans="2:7" x14ac:dyDescent="0.25">
      <c r="B39" s="182" t="s">
        <v>26</v>
      </c>
      <c r="C39" s="183"/>
      <c r="D39" s="183"/>
      <c r="E39" s="183"/>
      <c r="F39" s="247"/>
      <c r="G39" s="247">
        <f>SUM(G36:G38)</f>
        <v>180000</v>
      </c>
    </row>
    <row r="40" spans="2:7" x14ac:dyDescent="0.25">
      <c r="B40" s="185"/>
      <c r="C40" s="186"/>
      <c r="D40" s="186"/>
      <c r="E40" s="186"/>
      <c r="F40" s="187"/>
      <c r="G40" s="187"/>
    </row>
    <row r="41" spans="2:7" x14ac:dyDescent="0.25">
      <c r="B41" s="176" t="s">
        <v>27</v>
      </c>
      <c r="C41" s="177"/>
      <c r="D41" s="178"/>
      <c r="E41" s="178"/>
      <c r="F41" s="179"/>
      <c r="G41" s="179"/>
    </row>
    <row r="42" spans="2:7" ht="25.5" x14ac:dyDescent="0.25">
      <c r="B42" s="181" t="s">
        <v>28</v>
      </c>
      <c r="C42" s="181" t="s">
        <v>29</v>
      </c>
      <c r="D42" s="181" t="s">
        <v>30</v>
      </c>
      <c r="E42" s="181" t="s">
        <v>18</v>
      </c>
      <c r="F42" s="181" t="s">
        <v>19</v>
      </c>
      <c r="G42" s="181" t="s">
        <v>20</v>
      </c>
    </row>
    <row r="43" spans="2:7" x14ac:dyDescent="0.25">
      <c r="B43" s="273" t="s">
        <v>62</v>
      </c>
      <c r="C43" s="274"/>
      <c r="D43" s="284"/>
      <c r="E43" s="275"/>
      <c r="F43" s="276"/>
      <c r="G43" s="276"/>
    </row>
    <row r="44" spans="2:7" x14ac:dyDescent="0.25">
      <c r="B44" s="269" t="s">
        <v>110</v>
      </c>
      <c r="C44" s="175" t="s">
        <v>111</v>
      </c>
      <c r="D44" s="285">
        <v>4</v>
      </c>
      <c r="E44" s="175" t="s">
        <v>86</v>
      </c>
      <c r="F44" s="270">
        <v>361600</v>
      </c>
      <c r="G44" s="277">
        <v>713336.5512000001</v>
      </c>
    </row>
    <row r="45" spans="2:7" x14ac:dyDescent="0.25">
      <c r="B45" s="278" t="s">
        <v>31</v>
      </c>
      <c r="C45" s="175"/>
      <c r="D45" s="285"/>
      <c r="E45" s="175"/>
      <c r="F45" s="270"/>
      <c r="G45" s="277"/>
    </row>
    <row r="46" spans="2:7" x14ac:dyDescent="0.25">
      <c r="B46" s="269" t="s">
        <v>112</v>
      </c>
      <c r="C46" s="175" t="s">
        <v>91</v>
      </c>
      <c r="D46" s="285">
        <v>150</v>
      </c>
      <c r="E46" s="175" t="s">
        <v>87</v>
      </c>
      <c r="F46" s="270">
        <v>1017</v>
      </c>
      <c r="G46" s="277">
        <v>88364.640000000014</v>
      </c>
    </row>
    <row r="47" spans="2:7" x14ac:dyDescent="0.25">
      <c r="B47" s="269" t="s">
        <v>63</v>
      </c>
      <c r="C47" s="175" t="s">
        <v>91</v>
      </c>
      <c r="D47" s="285">
        <v>100</v>
      </c>
      <c r="E47" s="175" t="s">
        <v>89</v>
      </c>
      <c r="F47" s="270">
        <v>328</v>
      </c>
      <c r="G47" s="277">
        <v>28000</v>
      </c>
    </row>
    <row r="48" spans="2:7" x14ac:dyDescent="0.25">
      <c r="B48" s="269" t="s">
        <v>113</v>
      </c>
      <c r="C48" s="175" t="s">
        <v>91</v>
      </c>
      <c r="D48" s="285">
        <v>200</v>
      </c>
      <c r="E48" s="175" t="s">
        <v>89</v>
      </c>
      <c r="F48" s="270">
        <v>1243</v>
      </c>
      <c r="G48" s="277">
        <v>135145.92000000001</v>
      </c>
    </row>
    <row r="49" spans="2:7" x14ac:dyDescent="0.25">
      <c r="B49" s="269" t="s">
        <v>114</v>
      </c>
      <c r="C49" s="175" t="s">
        <v>91</v>
      </c>
      <c r="D49" s="285">
        <v>150</v>
      </c>
      <c r="E49" s="175" t="s">
        <v>92</v>
      </c>
      <c r="F49" s="270">
        <v>396</v>
      </c>
      <c r="G49" s="277">
        <v>31500</v>
      </c>
    </row>
    <row r="50" spans="2:7" x14ac:dyDescent="0.25">
      <c r="B50" s="269" t="s">
        <v>115</v>
      </c>
      <c r="C50" s="175" t="s">
        <v>91</v>
      </c>
      <c r="D50" s="286">
        <v>200</v>
      </c>
      <c r="E50" s="175" t="s">
        <v>98</v>
      </c>
      <c r="F50" s="270">
        <v>339</v>
      </c>
      <c r="G50" s="277">
        <v>39600</v>
      </c>
    </row>
    <row r="51" spans="2:7" x14ac:dyDescent="0.25">
      <c r="B51" s="278" t="s">
        <v>33</v>
      </c>
      <c r="C51" s="175"/>
      <c r="D51" s="286"/>
      <c r="E51" s="175"/>
      <c r="F51" s="270"/>
      <c r="G51" s="277"/>
    </row>
    <row r="52" spans="2:7" x14ac:dyDescent="0.25">
      <c r="B52" s="279" t="s">
        <v>116</v>
      </c>
      <c r="C52" s="175" t="s">
        <v>16</v>
      </c>
      <c r="D52" s="285">
        <v>9000</v>
      </c>
      <c r="E52" s="175" t="s">
        <v>86</v>
      </c>
      <c r="F52" s="270">
        <v>79</v>
      </c>
      <c r="G52" s="277">
        <v>360000</v>
      </c>
    </row>
    <row r="53" spans="2:7" x14ac:dyDescent="0.25">
      <c r="B53" s="279" t="s">
        <v>74</v>
      </c>
      <c r="C53" s="175" t="s">
        <v>94</v>
      </c>
      <c r="D53" s="285">
        <v>1</v>
      </c>
      <c r="E53" s="175" t="s">
        <v>117</v>
      </c>
      <c r="F53" s="270">
        <v>63845</v>
      </c>
      <c r="G53" s="277">
        <v>40933.620000000003</v>
      </c>
    </row>
    <row r="54" spans="2:7" x14ac:dyDescent="0.25">
      <c r="B54" s="279" t="s">
        <v>118</v>
      </c>
      <c r="C54" s="175" t="s">
        <v>16</v>
      </c>
      <c r="D54" s="285">
        <v>2400</v>
      </c>
      <c r="E54" s="188" t="s">
        <v>140</v>
      </c>
      <c r="F54" s="270">
        <v>678</v>
      </c>
      <c r="G54" s="277">
        <v>891072.00000000012</v>
      </c>
    </row>
    <row r="55" spans="2:7" x14ac:dyDescent="0.25">
      <c r="B55" s="182" t="s">
        <v>32</v>
      </c>
      <c r="C55" s="183"/>
      <c r="D55" s="183"/>
      <c r="E55" s="183"/>
      <c r="F55" s="184"/>
      <c r="G55" s="247">
        <f>SUM(G43:G54)</f>
        <v>2327952.7312000003</v>
      </c>
    </row>
    <row r="56" spans="2:7" x14ac:dyDescent="0.25">
      <c r="B56" s="185"/>
      <c r="C56" s="186"/>
      <c r="D56" s="186"/>
      <c r="E56" s="189"/>
      <c r="F56" s="187"/>
      <c r="G56" s="187"/>
    </row>
    <row r="57" spans="2:7" x14ac:dyDescent="0.25">
      <c r="B57" s="176" t="s">
        <v>33</v>
      </c>
      <c r="C57" s="177"/>
      <c r="D57" s="178"/>
      <c r="E57" s="178"/>
      <c r="F57" s="179"/>
      <c r="G57" s="179"/>
    </row>
    <row r="58" spans="2:7" ht="25.5" x14ac:dyDescent="0.25">
      <c r="B58" s="180" t="s">
        <v>34</v>
      </c>
      <c r="C58" s="181" t="s">
        <v>29</v>
      </c>
      <c r="D58" s="181" t="s">
        <v>30</v>
      </c>
      <c r="E58" s="180" t="s">
        <v>18</v>
      </c>
      <c r="F58" s="181" t="s">
        <v>19</v>
      </c>
      <c r="G58" s="180" t="s">
        <v>20</v>
      </c>
    </row>
    <row r="59" spans="2:7" x14ac:dyDescent="0.25">
      <c r="B59" s="280"/>
      <c r="C59" s="175"/>
      <c r="D59" s="281">
        <v>0</v>
      </c>
      <c r="E59" s="175"/>
      <c r="F59" s="282"/>
      <c r="G59" s="283">
        <f>+F59*D59</f>
        <v>0</v>
      </c>
    </row>
    <row r="60" spans="2:7" x14ac:dyDescent="0.25">
      <c r="B60" s="182" t="s">
        <v>35</v>
      </c>
      <c r="C60" s="183"/>
      <c r="D60" s="183"/>
      <c r="E60" s="183"/>
      <c r="F60" s="184"/>
      <c r="G60" s="247">
        <f>SUM(G59:G59)</f>
        <v>0</v>
      </c>
    </row>
    <row r="61" spans="2:7" x14ac:dyDescent="0.25">
      <c r="B61" s="190"/>
      <c r="C61" s="190"/>
      <c r="D61" s="190"/>
      <c r="E61" s="190"/>
      <c r="F61" s="191"/>
      <c r="G61" s="191"/>
    </row>
    <row r="62" spans="2:7" x14ac:dyDescent="0.25">
      <c r="B62" s="248" t="s">
        <v>36</v>
      </c>
      <c r="C62" s="249"/>
      <c r="D62" s="249"/>
      <c r="E62" s="249"/>
      <c r="F62" s="249"/>
      <c r="G62" s="250">
        <f>G27+G32+G39+G55+G60</f>
        <v>6567952.7312000003</v>
      </c>
    </row>
    <row r="63" spans="2:7" x14ac:dyDescent="0.25">
      <c r="B63" s="251" t="s">
        <v>37</v>
      </c>
      <c r="C63" s="252"/>
      <c r="D63" s="252"/>
      <c r="E63" s="252"/>
      <c r="F63" s="252"/>
      <c r="G63" s="253">
        <f>G62*0.05</f>
        <v>328397.63656000001</v>
      </c>
    </row>
    <row r="64" spans="2:7" x14ac:dyDescent="0.25">
      <c r="B64" s="248" t="s">
        <v>38</v>
      </c>
      <c r="C64" s="249"/>
      <c r="D64" s="249"/>
      <c r="E64" s="249"/>
      <c r="F64" s="249"/>
      <c r="G64" s="250">
        <f>G63+G62</f>
        <v>6896350.3677600008</v>
      </c>
    </row>
    <row r="65" spans="2:7" x14ac:dyDescent="0.25">
      <c r="B65" s="251" t="s">
        <v>39</v>
      </c>
      <c r="C65" s="252"/>
      <c r="D65" s="252"/>
      <c r="E65" s="252"/>
      <c r="F65" s="252"/>
      <c r="G65" s="253">
        <f>G13</f>
        <v>33900000</v>
      </c>
    </row>
    <row r="66" spans="2:7" x14ac:dyDescent="0.25">
      <c r="B66" s="248" t="s">
        <v>40</v>
      </c>
      <c r="C66" s="249"/>
      <c r="D66" s="249"/>
      <c r="E66" s="249"/>
      <c r="F66" s="249"/>
      <c r="G66" s="254">
        <f>G65-G64</f>
        <v>27003649.632239997</v>
      </c>
    </row>
    <row r="67" spans="2:7" x14ac:dyDescent="0.25">
      <c r="B67" s="192" t="s">
        <v>138</v>
      </c>
      <c r="C67" s="193"/>
      <c r="D67" s="193"/>
      <c r="E67" s="193"/>
      <c r="F67" s="193"/>
      <c r="G67" s="194"/>
    </row>
    <row r="68" spans="2:7" ht="13.5" thickBot="1" x14ac:dyDescent="0.3">
      <c r="B68" s="195"/>
      <c r="C68" s="193"/>
      <c r="D68" s="193"/>
      <c r="E68" s="193"/>
      <c r="F68" s="193"/>
      <c r="G68" s="194"/>
    </row>
    <row r="69" spans="2:7" x14ac:dyDescent="0.25">
      <c r="B69" s="196" t="s">
        <v>139</v>
      </c>
      <c r="C69" s="197"/>
      <c r="D69" s="197"/>
      <c r="E69" s="197"/>
      <c r="F69" s="198"/>
      <c r="G69" s="194"/>
    </row>
    <row r="70" spans="2:7" x14ac:dyDescent="0.25">
      <c r="B70" s="199" t="s">
        <v>43</v>
      </c>
      <c r="C70" s="200"/>
      <c r="D70" s="200"/>
      <c r="E70" s="200"/>
      <c r="F70" s="201"/>
      <c r="G70" s="194"/>
    </row>
    <row r="71" spans="2:7" x14ac:dyDescent="0.25">
      <c r="B71" s="199" t="s">
        <v>44</v>
      </c>
      <c r="C71" s="200"/>
      <c r="D71" s="200"/>
      <c r="E71" s="200"/>
      <c r="F71" s="201"/>
      <c r="G71" s="194"/>
    </row>
    <row r="72" spans="2:7" x14ac:dyDescent="0.25">
      <c r="B72" s="199" t="s">
        <v>45</v>
      </c>
      <c r="C72" s="200"/>
      <c r="D72" s="200"/>
      <c r="E72" s="200"/>
      <c r="F72" s="201"/>
      <c r="G72" s="194"/>
    </row>
    <row r="73" spans="2:7" x14ac:dyDescent="0.25">
      <c r="B73" s="199" t="s">
        <v>46</v>
      </c>
      <c r="C73" s="200"/>
      <c r="D73" s="200"/>
      <c r="E73" s="200"/>
      <c r="F73" s="201"/>
      <c r="G73" s="194"/>
    </row>
    <row r="74" spans="2:7" x14ac:dyDescent="0.25">
      <c r="B74" s="199" t="s">
        <v>47</v>
      </c>
      <c r="C74" s="200"/>
      <c r="D74" s="200"/>
      <c r="E74" s="200"/>
      <c r="F74" s="201"/>
      <c r="G74" s="194"/>
    </row>
    <row r="75" spans="2:7" ht="13.5" thickBot="1" x14ac:dyDescent="0.3">
      <c r="B75" s="202" t="s">
        <v>48</v>
      </c>
      <c r="C75" s="203"/>
      <c r="D75" s="203"/>
      <c r="E75" s="203"/>
      <c r="F75" s="204"/>
      <c r="G75" s="194"/>
    </row>
    <row r="76" spans="2:7" x14ac:dyDescent="0.25">
      <c r="B76" s="195"/>
      <c r="C76" s="200"/>
      <c r="D76" s="200"/>
      <c r="E76" s="200"/>
      <c r="F76" s="200"/>
      <c r="G76" s="194"/>
    </row>
    <row r="77" spans="2:7" ht="13.5" thickBot="1" x14ac:dyDescent="0.3">
      <c r="B77" s="289" t="s">
        <v>49</v>
      </c>
      <c r="C77" s="290"/>
      <c r="D77" s="205"/>
      <c r="E77" s="206"/>
      <c r="F77" s="206"/>
      <c r="G77" s="194"/>
    </row>
    <row r="78" spans="2:7" x14ac:dyDescent="0.25">
      <c r="B78" s="207" t="s">
        <v>34</v>
      </c>
      <c r="C78" s="208" t="s">
        <v>50</v>
      </c>
      <c r="D78" s="209" t="s">
        <v>51</v>
      </c>
      <c r="E78" s="206"/>
      <c r="F78" s="206"/>
      <c r="G78" s="194"/>
    </row>
    <row r="79" spans="2:7" x14ac:dyDescent="0.25">
      <c r="B79" s="210" t="s">
        <v>52</v>
      </c>
      <c r="C79" s="211">
        <f>G27</f>
        <v>4060000</v>
      </c>
      <c r="D79" s="212">
        <f>(C79/C85)</f>
        <v>0.58871718858430422</v>
      </c>
      <c r="E79" s="206"/>
      <c r="F79" s="206"/>
      <c r="G79" s="194"/>
    </row>
    <row r="80" spans="2:7" x14ac:dyDescent="0.25">
      <c r="B80" s="210" t="s">
        <v>53</v>
      </c>
      <c r="C80" s="255">
        <f>G32</f>
        <v>0</v>
      </c>
      <c r="D80" s="212">
        <f>C80/C85</f>
        <v>0</v>
      </c>
      <c r="E80" s="206"/>
      <c r="F80" s="206"/>
      <c r="G80" s="194"/>
    </row>
    <row r="81" spans="2:7" x14ac:dyDescent="0.25">
      <c r="B81" s="210" t="s">
        <v>54</v>
      </c>
      <c r="C81" s="211">
        <f>G39</f>
        <v>180000</v>
      </c>
      <c r="D81" s="212">
        <f>(C81/C85)</f>
        <v>2.6100762055461763E-2</v>
      </c>
      <c r="E81" s="206"/>
      <c r="F81" s="206"/>
      <c r="G81" s="194"/>
    </row>
    <row r="82" spans="2:7" x14ac:dyDescent="0.25">
      <c r="B82" s="210" t="s">
        <v>28</v>
      </c>
      <c r="C82" s="211">
        <f>G55</f>
        <v>2327952.7312000003</v>
      </c>
      <c r="D82" s="212">
        <f>(C82/C85)</f>
        <v>0.33756300174118636</v>
      </c>
      <c r="E82" s="206"/>
      <c r="F82" s="206"/>
      <c r="G82" s="194"/>
    </row>
    <row r="83" spans="2:7" x14ac:dyDescent="0.25">
      <c r="B83" s="210" t="s">
        <v>55</v>
      </c>
      <c r="C83" s="213">
        <f>G60</f>
        <v>0</v>
      </c>
      <c r="D83" s="212">
        <f>(C83/C85)</f>
        <v>0</v>
      </c>
      <c r="E83" s="214"/>
      <c r="F83" s="214"/>
      <c r="G83" s="194"/>
    </row>
    <row r="84" spans="2:7" x14ac:dyDescent="0.25">
      <c r="B84" s="210" t="s">
        <v>56</v>
      </c>
      <c r="C84" s="213">
        <f>G63</f>
        <v>328397.63656000001</v>
      </c>
      <c r="D84" s="212">
        <f>(C84/C85)</f>
        <v>4.7619047619047616E-2</v>
      </c>
      <c r="E84" s="214"/>
      <c r="F84" s="214"/>
      <c r="G84" s="194"/>
    </row>
    <row r="85" spans="2:7" ht="13.5" thickBot="1" x14ac:dyDescent="0.3">
      <c r="B85" s="215" t="s">
        <v>57</v>
      </c>
      <c r="C85" s="216">
        <f>SUM(C79:C84)</f>
        <v>6896350.3677600008</v>
      </c>
      <c r="D85" s="217">
        <f>SUM(D79:D84)</f>
        <v>1</v>
      </c>
      <c r="E85" s="214"/>
      <c r="F85" s="214"/>
      <c r="G85" s="194"/>
    </row>
    <row r="86" spans="2:7" x14ac:dyDescent="0.25">
      <c r="B86" s="195"/>
      <c r="C86" s="193"/>
      <c r="D86" s="193"/>
      <c r="E86" s="193"/>
      <c r="F86" s="193"/>
      <c r="G86" s="194"/>
    </row>
    <row r="87" spans="2:7" x14ac:dyDescent="0.25">
      <c r="B87" s="170"/>
      <c r="C87" s="193"/>
      <c r="D87" s="193"/>
      <c r="E87" s="193"/>
      <c r="F87" s="193"/>
      <c r="G87" s="194"/>
    </row>
    <row r="88" spans="2:7" ht="13.5" thickBot="1" x14ac:dyDescent="0.3">
      <c r="B88" s="218"/>
      <c r="C88" s="219" t="s">
        <v>95</v>
      </c>
      <c r="D88" s="220"/>
      <c r="E88" s="221"/>
      <c r="F88" s="222"/>
      <c r="G88" s="194"/>
    </row>
    <row r="89" spans="2:7" x14ac:dyDescent="0.25">
      <c r="B89" s="223" t="s">
        <v>142</v>
      </c>
      <c r="C89" s="256">
        <v>2500</v>
      </c>
      <c r="D89" s="256">
        <v>3000</v>
      </c>
      <c r="E89" s="257">
        <v>3500</v>
      </c>
      <c r="F89" s="224"/>
      <c r="G89" s="225"/>
    </row>
    <row r="90" spans="2:7" ht="13.5" thickBot="1" x14ac:dyDescent="0.3">
      <c r="B90" s="215" t="s">
        <v>143</v>
      </c>
      <c r="C90" s="216">
        <f>(G64/C89)</f>
        <v>2758.5401471040004</v>
      </c>
      <c r="D90" s="216">
        <f>(G64/D89)</f>
        <v>2298.7834559200001</v>
      </c>
      <c r="E90" s="226">
        <f>(G64/E89)</f>
        <v>1970.3858193600001</v>
      </c>
      <c r="F90" s="224"/>
      <c r="G90" s="225"/>
    </row>
    <row r="91" spans="2:7" x14ac:dyDescent="0.25">
      <c r="B91" s="192" t="s">
        <v>58</v>
      </c>
      <c r="C91" s="200"/>
      <c r="D91" s="200"/>
      <c r="E91" s="200"/>
      <c r="F91" s="200"/>
      <c r="G91" s="200"/>
    </row>
  </sheetData>
  <mergeCells count="8">
    <mergeCell ref="B18:G18"/>
    <mergeCell ref="B77:C77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45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119</v>
      </c>
      <c r="C9" s="5"/>
      <c r="D9" s="300" t="s">
        <v>121</v>
      </c>
      <c r="E9" s="300"/>
      <c r="F9" s="112">
        <v>50</v>
      </c>
    </row>
    <row r="10" spans="1:6" ht="15" customHeight="1" x14ac:dyDescent="0.25">
      <c r="A10" s="6" t="s">
        <v>1</v>
      </c>
      <c r="B10" s="107" t="s">
        <v>120</v>
      </c>
      <c r="C10" s="7"/>
      <c r="D10" s="301" t="s">
        <v>2</v>
      </c>
      <c r="E10" s="302"/>
      <c r="F10" s="101" t="s">
        <v>88</v>
      </c>
    </row>
    <row r="11" spans="1:6" ht="27" customHeight="1" x14ac:dyDescent="0.25">
      <c r="A11" s="6" t="s">
        <v>3</v>
      </c>
      <c r="B11" s="107" t="s">
        <v>70</v>
      </c>
      <c r="C11" s="7"/>
      <c r="D11" s="303" t="s">
        <v>4</v>
      </c>
      <c r="E11" s="302"/>
      <c r="F11" s="113">
        <v>33000</v>
      </c>
    </row>
    <row r="12" spans="1:6" x14ac:dyDescent="0.25">
      <c r="A12" s="6" t="s">
        <v>5</v>
      </c>
      <c r="B12" s="107" t="s">
        <v>71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72</v>
      </c>
      <c r="C13" s="7"/>
      <c r="D13" s="303" t="s">
        <v>8</v>
      </c>
      <c r="E13" s="302"/>
      <c r="F13" s="114" t="s">
        <v>122</v>
      </c>
    </row>
    <row r="14" spans="1:6" ht="25.5" x14ac:dyDescent="0.25">
      <c r="A14" s="6" t="s">
        <v>9</v>
      </c>
      <c r="B14" s="107" t="s">
        <v>97</v>
      </c>
      <c r="C14" s="7"/>
      <c r="D14" s="303" t="s">
        <v>10</v>
      </c>
      <c r="E14" s="302"/>
      <c r="F14" s="101" t="s">
        <v>123</v>
      </c>
    </row>
    <row r="15" spans="1:6" ht="26.25" thickBot="1" x14ac:dyDescent="0.3">
      <c r="A15" s="6" t="s">
        <v>11</v>
      </c>
      <c r="B15" s="137">
        <v>44531</v>
      </c>
      <c r="C15" s="7"/>
      <c r="D15" s="304" t="s">
        <v>12</v>
      </c>
      <c r="E15" s="305"/>
      <c r="F15" s="128" t="s">
        <v>137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6" t="s">
        <v>13</v>
      </c>
      <c r="B17" s="297"/>
      <c r="C17" s="297"/>
      <c r="D17" s="297"/>
      <c r="E17" s="297"/>
      <c r="F17" s="297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124</v>
      </c>
      <c r="B21" s="108" t="s">
        <v>75</v>
      </c>
      <c r="C21" s="108">
        <v>0.5</v>
      </c>
      <c r="D21" s="108" t="s">
        <v>85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25</v>
      </c>
      <c r="B22" s="110" t="s">
        <v>75</v>
      </c>
      <c r="C22" s="110">
        <v>0.5</v>
      </c>
      <c r="D22" s="110" t="s">
        <v>85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68</v>
      </c>
      <c r="B23" s="110" t="s">
        <v>75</v>
      </c>
      <c r="C23" s="110">
        <v>0.5</v>
      </c>
      <c r="D23" s="110" t="s">
        <v>125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78</v>
      </c>
      <c r="B24" s="110" t="s">
        <v>75</v>
      </c>
      <c r="C24" s="110">
        <v>0.5</v>
      </c>
      <c r="D24" s="110" t="s">
        <v>125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126</v>
      </c>
      <c r="B25" s="110" t="s">
        <v>75</v>
      </c>
      <c r="C25" s="110">
        <v>0.75</v>
      </c>
      <c r="D25" s="110" t="s">
        <v>125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127</v>
      </c>
      <c r="B26" s="110" t="s">
        <v>75</v>
      </c>
      <c r="C26" s="110">
        <v>0.5</v>
      </c>
      <c r="D26" s="110" t="s">
        <v>125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128</v>
      </c>
      <c r="B27" s="110" t="s">
        <v>75</v>
      </c>
      <c r="C27" s="110">
        <v>0.5</v>
      </c>
      <c r="D27" s="110" t="s">
        <v>129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130</v>
      </c>
      <c r="B28" s="110" t="s">
        <v>75</v>
      </c>
      <c r="C28" s="110">
        <v>0.75</v>
      </c>
      <c r="D28" s="110" t="s">
        <v>84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59</v>
      </c>
      <c r="B29" s="111" t="s">
        <v>75</v>
      </c>
      <c r="C29" s="111">
        <v>4</v>
      </c>
      <c r="D29" s="111" t="s">
        <v>77</v>
      </c>
      <c r="E29" s="147">
        <v>30000</v>
      </c>
      <c r="F29" s="104">
        <f t="shared" si="0"/>
        <v>120000</v>
      </c>
    </row>
    <row r="30" spans="1:6" x14ac:dyDescent="0.25">
      <c r="A30" s="20" t="s">
        <v>21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22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25</v>
      </c>
      <c r="B34" s="152" t="s">
        <v>79</v>
      </c>
      <c r="C34" s="152">
        <v>0.5</v>
      </c>
      <c r="D34" s="152" t="s">
        <v>85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68</v>
      </c>
      <c r="B35" s="154" t="s">
        <v>79</v>
      </c>
      <c r="C35" s="154">
        <v>0.5</v>
      </c>
      <c r="D35" s="154" t="s">
        <v>125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78</v>
      </c>
      <c r="B36" s="154" t="s">
        <v>79</v>
      </c>
      <c r="C36" s="154">
        <v>0.5</v>
      </c>
      <c r="D36" s="154" t="s">
        <v>125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60</v>
      </c>
      <c r="B37" s="156" t="s">
        <v>79</v>
      </c>
      <c r="C37" s="156">
        <v>0.5</v>
      </c>
      <c r="D37" s="156" t="s">
        <v>77</v>
      </c>
      <c r="E37" s="153">
        <v>40000</v>
      </c>
      <c r="F37" s="104">
        <f t="shared" si="1"/>
        <v>20000</v>
      </c>
    </row>
    <row r="38" spans="1:6" x14ac:dyDescent="0.25">
      <c r="A38" s="119" t="s">
        <v>23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24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26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27</v>
      </c>
      <c r="B46" s="26"/>
      <c r="C46" s="27"/>
      <c r="D46" s="27"/>
      <c r="E46" s="28"/>
      <c r="F46" s="28"/>
    </row>
    <row r="47" spans="1:6" ht="24.75" thickBot="1" x14ac:dyDescent="0.3">
      <c r="A47" s="33" t="s">
        <v>28</v>
      </c>
      <c r="B47" s="33" t="s">
        <v>29</v>
      </c>
      <c r="C47" s="33" t="s">
        <v>30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62</v>
      </c>
      <c r="B48" s="123"/>
      <c r="C48" s="123"/>
      <c r="D48" s="123"/>
      <c r="E48" s="124"/>
      <c r="F48" s="125"/>
    </row>
    <row r="49" spans="1:6" x14ac:dyDescent="0.25">
      <c r="A49" s="158" t="s">
        <v>131</v>
      </c>
      <c r="B49" s="154" t="s">
        <v>80</v>
      </c>
      <c r="C49" s="154">
        <v>150</v>
      </c>
      <c r="D49" s="154" t="s">
        <v>129</v>
      </c>
      <c r="E49" s="155">
        <v>500</v>
      </c>
      <c r="F49" s="102">
        <f>E49*C49</f>
        <v>75000</v>
      </c>
    </row>
    <row r="50" spans="1:6" x14ac:dyDescent="0.25">
      <c r="A50" s="135" t="s">
        <v>31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64</v>
      </c>
      <c r="B51" s="154" t="s">
        <v>80</v>
      </c>
      <c r="C51" s="154">
        <v>250</v>
      </c>
      <c r="D51" s="154" t="s">
        <v>129</v>
      </c>
      <c r="E51" s="155">
        <v>280</v>
      </c>
      <c r="F51" s="102">
        <f>E51*C51</f>
        <v>70000</v>
      </c>
    </row>
    <row r="52" spans="1:6" x14ac:dyDescent="0.25">
      <c r="A52" s="162" t="s">
        <v>99</v>
      </c>
      <c r="B52" s="154" t="s">
        <v>80</v>
      </c>
      <c r="C52" s="154">
        <v>100</v>
      </c>
      <c r="D52" s="154" t="s">
        <v>84</v>
      </c>
      <c r="E52" s="155">
        <v>980</v>
      </c>
      <c r="F52" s="102">
        <f>E52*C52</f>
        <v>98000</v>
      </c>
    </row>
    <row r="53" spans="1:6" x14ac:dyDescent="0.25">
      <c r="A53" s="135" t="s">
        <v>81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82</v>
      </c>
      <c r="B54" s="154" t="s">
        <v>83</v>
      </c>
      <c r="C54" s="154">
        <v>1.5</v>
      </c>
      <c r="D54" s="154" t="s">
        <v>85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132</v>
      </c>
      <c r="B55" s="154" t="s">
        <v>83</v>
      </c>
      <c r="C55" s="154">
        <v>1.5</v>
      </c>
      <c r="D55" s="154" t="s">
        <v>84</v>
      </c>
      <c r="E55" s="155">
        <v>11500</v>
      </c>
      <c r="F55" s="102">
        <f t="shared" si="2"/>
        <v>17250</v>
      </c>
    </row>
    <row r="56" spans="1:6" x14ac:dyDescent="0.25">
      <c r="A56" s="135" t="s">
        <v>33</v>
      </c>
      <c r="B56" s="163"/>
      <c r="C56" s="163"/>
      <c r="D56" s="163"/>
      <c r="E56" s="164"/>
      <c r="F56" s="165"/>
    </row>
    <row r="57" spans="1:6" x14ac:dyDescent="0.25">
      <c r="A57" s="158" t="s">
        <v>133</v>
      </c>
      <c r="B57" s="154" t="s">
        <v>83</v>
      </c>
      <c r="C57" s="154">
        <v>0.75</v>
      </c>
      <c r="D57" s="154" t="s">
        <v>76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69</v>
      </c>
      <c r="B58" s="156" t="s">
        <v>16</v>
      </c>
      <c r="C58" s="156">
        <v>160</v>
      </c>
      <c r="D58" s="156" t="s">
        <v>93</v>
      </c>
      <c r="E58" s="157">
        <v>270</v>
      </c>
      <c r="F58" s="104">
        <f t="shared" si="2"/>
        <v>43200</v>
      </c>
    </row>
    <row r="59" spans="1:6" x14ac:dyDescent="0.25">
      <c r="A59" s="38" t="s">
        <v>32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33</v>
      </c>
      <c r="B61" s="26"/>
      <c r="C61" s="27"/>
      <c r="D61" s="27"/>
      <c r="E61" s="28"/>
      <c r="F61" s="28"/>
    </row>
    <row r="62" spans="1:6" ht="24.75" thickBot="1" x14ac:dyDescent="0.3">
      <c r="A62" s="32" t="s">
        <v>34</v>
      </c>
      <c r="B62" s="33" t="s">
        <v>29</v>
      </c>
      <c r="C62" s="33" t="s">
        <v>30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134</v>
      </c>
      <c r="B63" s="168" t="s">
        <v>135</v>
      </c>
      <c r="C63" s="168">
        <v>4</v>
      </c>
      <c r="D63" s="168" t="s">
        <v>93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35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36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37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38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39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40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41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42</v>
      </c>
      <c r="B74" s="85"/>
      <c r="C74" s="85"/>
      <c r="D74" s="85"/>
      <c r="E74" s="86"/>
      <c r="F74" s="55"/>
    </row>
    <row r="75" spans="1:6" x14ac:dyDescent="0.25">
      <c r="A75" s="87" t="s">
        <v>43</v>
      </c>
      <c r="B75" s="57"/>
      <c r="C75" s="57"/>
      <c r="D75" s="57"/>
      <c r="E75" s="88"/>
      <c r="F75" s="55"/>
    </row>
    <row r="76" spans="1:6" x14ac:dyDescent="0.25">
      <c r="A76" s="87" t="s">
        <v>44</v>
      </c>
      <c r="B76" s="57"/>
      <c r="C76" s="57"/>
      <c r="D76" s="57"/>
      <c r="E76" s="88"/>
      <c r="F76" s="55"/>
    </row>
    <row r="77" spans="1:6" x14ac:dyDescent="0.25">
      <c r="A77" s="87" t="s">
        <v>45</v>
      </c>
      <c r="B77" s="57"/>
      <c r="C77" s="57"/>
      <c r="D77" s="57"/>
      <c r="E77" s="88"/>
      <c r="F77" s="55"/>
    </row>
    <row r="78" spans="1:6" x14ac:dyDescent="0.25">
      <c r="A78" s="87" t="s">
        <v>46</v>
      </c>
      <c r="B78" s="57"/>
      <c r="C78" s="57"/>
      <c r="D78" s="57"/>
      <c r="E78" s="88"/>
      <c r="F78" s="55"/>
    </row>
    <row r="79" spans="1:6" x14ac:dyDescent="0.25">
      <c r="A79" s="87" t="s">
        <v>47</v>
      </c>
      <c r="B79" s="57"/>
      <c r="C79" s="57"/>
      <c r="D79" s="57"/>
      <c r="E79" s="88"/>
      <c r="F79" s="55"/>
    </row>
    <row r="80" spans="1:6" ht="15.75" thickBot="1" x14ac:dyDescent="0.3">
      <c r="A80" s="89" t="s">
        <v>48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8" t="s">
        <v>49</v>
      </c>
      <c r="B82" s="299"/>
      <c r="C82" s="81"/>
      <c r="D82" s="49"/>
      <c r="E82" s="49"/>
      <c r="F82" s="55"/>
    </row>
    <row r="83" spans="1:6" x14ac:dyDescent="0.25">
      <c r="A83" s="74" t="s">
        <v>34</v>
      </c>
      <c r="B83" s="50" t="s">
        <v>50</v>
      </c>
      <c r="C83" s="75" t="s">
        <v>51</v>
      </c>
      <c r="D83" s="49"/>
      <c r="E83" s="49"/>
      <c r="F83" s="55"/>
    </row>
    <row r="84" spans="1:6" x14ac:dyDescent="0.25">
      <c r="A84" s="76" t="s">
        <v>52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53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54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28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55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56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57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95</v>
      </c>
      <c r="C93" s="95"/>
      <c r="D93" s="96"/>
      <c r="E93" s="53"/>
      <c r="F93" s="55"/>
    </row>
    <row r="94" spans="1:6" x14ac:dyDescent="0.25">
      <c r="A94" s="97" t="s">
        <v>65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66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58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Tomate aire libre</vt:lpstr>
      <vt:lpstr>trigo</vt:lpstr>
      <vt:lpstr>'Tomate aire libre'!Área_de_impresión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2023-03-03T11:36:36Z</cp:lastPrinted>
  <dcterms:created xsi:type="dcterms:W3CDTF">2020-11-27T12:49:26Z</dcterms:created>
  <dcterms:modified xsi:type="dcterms:W3CDTF">2023-03-09T18:36:44Z</dcterms:modified>
</cp:coreProperties>
</file>