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zuniga\Desktop\00 - CREDITOS\00 - CRÉDITOS 2023\00 - fichas técnicas 2023\01 - FORMATO CORREGIDO\Visadas\"/>
    </mc:Choice>
  </mc:AlternateContent>
  <bookViews>
    <workbookView xWindow="-120" yWindow="-120" windowWidth="29040" windowHeight="15840"/>
  </bookViews>
  <sheets>
    <sheet name="TOMATE BOTADO" sheetId="1" r:id="rId1"/>
  </sheets>
  <definedNames>
    <definedName name="_xlnm.Print_Area" localSheetId="0">'TOMATE BOTADO'!$A$1:$F$99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2" i="1" l="1"/>
  <c r="F53" i="1"/>
  <c r="F54" i="1"/>
  <c r="F55" i="1"/>
  <c r="F56" i="1"/>
  <c r="F40" i="1"/>
  <c r="F41" i="1"/>
  <c r="F49" i="1" l="1"/>
  <c r="F62" i="1" l="1"/>
  <c r="F61" i="1"/>
  <c r="F58" i="1"/>
  <c r="F37" i="1"/>
  <c r="F38" i="1"/>
  <c r="F39" i="1"/>
  <c r="F67" i="1"/>
  <c r="F69" i="1" s="1"/>
  <c r="B92" i="1" s="1"/>
  <c r="F68" i="1"/>
  <c r="F25" i="1"/>
  <c r="F33" i="1"/>
  <c r="B89" i="1"/>
  <c r="F21" i="1"/>
  <c r="F22" i="1"/>
  <c r="F23" i="1"/>
  <c r="F20" i="1"/>
  <c r="F24" i="1"/>
  <c r="F27" i="1"/>
  <c r="F26" i="1"/>
  <c r="F59" i="1"/>
  <c r="F51" i="1"/>
  <c r="F47" i="1"/>
  <c r="F11" i="1"/>
  <c r="F74" i="1" s="1"/>
  <c r="F63" i="1" l="1"/>
  <c r="B91" i="1" s="1"/>
  <c r="F28" i="1"/>
  <c r="B88" i="1" s="1"/>
  <c r="F42" i="1"/>
  <c r="B90" i="1" s="1"/>
  <c r="F71" i="1" l="1"/>
  <c r="F72" i="1" s="1"/>
  <c r="F73" i="1" s="1"/>
  <c r="B93" i="1" l="1"/>
  <c r="B94" i="1" s="1"/>
  <c r="C88" i="1" s="1"/>
  <c r="B98" i="1"/>
  <c r="C98" i="1"/>
  <c r="F75" i="1"/>
  <c r="D98" i="1"/>
  <c r="C91" i="1" l="1"/>
  <c r="C90" i="1"/>
  <c r="C93" i="1"/>
  <c r="C92" i="1"/>
  <c r="C94" i="1" l="1"/>
</calcChain>
</file>

<file path=xl/sharedStrings.xml><?xml version="1.0" encoding="utf-8"?>
<sst xmlns="http://schemas.openxmlformats.org/spreadsheetml/2006/main" count="178" uniqueCount="125">
  <si>
    <t>RUBRO O CULTIVO</t>
  </si>
  <si>
    <t>Tomate botado</t>
  </si>
  <si>
    <t>VARIEDAD</t>
  </si>
  <si>
    <t>FECHA ESTIMADA  PRECIO VENTA</t>
  </si>
  <si>
    <t>NIVEL TECNOLÓGICO</t>
  </si>
  <si>
    <t>Medio alto</t>
  </si>
  <si>
    <t>REGIÓN</t>
  </si>
  <si>
    <t>Ñuble</t>
  </si>
  <si>
    <t>INGRESO ESPERADO, con IVA ($)</t>
  </si>
  <si>
    <t>AGENCIA DE ÁREA</t>
  </si>
  <si>
    <t>Chillán</t>
  </si>
  <si>
    <t>DESTINO PRODUCCION</t>
  </si>
  <si>
    <t>Mercado local</t>
  </si>
  <si>
    <t>COMUNA/LOCALIDAD</t>
  </si>
  <si>
    <t>Todas las comunas del área</t>
  </si>
  <si>
    <t>FECHA DE COSECHA</t>
  </si>
  <si>
    <t>FECHA PRECIO INSUMOS</t>
  </si>
  <si>
    <t>CONTINGENCIA</t>
  </si>
  <si>
    <t>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</si>
  <si>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</si>
  <si>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</si>
  <si>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</si>
  <si>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</si>
  <si>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</si>
  <si>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</si>
  <si>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</si>
  <si>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</si>
  <si>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Surqueadura</t>
  </si>
  <si>
    <t>jh</t>
  </si>
  <si>
    <t>Sept - Ene</t>
  </si>
  <si>
    <t>Aporca</t>
  </si>
  <si>
    <t>Oct - Nov</t>
  </si>
  <si>
    <t>Transplante</t>
  </si>
  <si>
    <t>Sept - Oct</t>
  </si>
  <si>
    <t>Aplicación repelente</t>
  </si>
  <si>
    <t>Riego</t>
  </si>
  <si>
    <t>Sept - Feb</t>
  </si>
  <si>
    <t>Aplicación Agroquímicos</t>
  </si>
  <si>
    <t>Cosecha</t>
  </si>
  <si>
    <t>Aplicación Fertilizantes</t>
  </si>
  <si>
    <t>Subtotal Jornadas Hombre</t>
  </si>
  <si>
    <t>JORNADAS ANIMAL</t>
  </si>
  <si>
    <t>n/a</t>
  </si>
  <si>
    <t>Subtotal Jornadas Animal</t>
  </si>
  <si>
    <t>MAQUINARIA</t>
  </si>
  <si>
    <t>Aradura</t>
  </si>
  <si>
    <t>May - Ago</t>
  </si>
  <si>
    <t>Rastraje</t>
  </si>
  <si>
    <t>Melgadura</t>
  </si>
  <si>
    <t>Sept</t>
  </si>
  <si>
    <t>Acequiadora</t>
  </si>
  <si>
    <t>Subtotal Costo Maquinaria</t>
  </si>
  <si>
    <t>INSUMOS</t>
  </si>
  <si>
    <t>Insumos</t>
  </si>
  <si>
    <t>Unidad (Kg/l/u)</t>
  </si>
  <si>
    <t>PLANTAS</t>
  </si>
  <si>
    <t>Planta tomate</t>
  </si>
  <si>
    <t xml:space="preserve">unidad </t>
  </si>
  <si>
    <t>FERTILIZANTES</t>
  </si>
  <si>
    <t>Nitrato de Potasio soluble</t>
  </si>
  <si>
    <t>kg</t>
  </si>
  <si>
    <t>Oct</t>
  </si>
  <si>
    <t>Sulfato de Potasio soluble</t>
  </si>
  <si>
    <t>lt</t>
  </si>
  <si>
    <t>Nov - Ene</t>
  </si>
  <si>
    <t>Frutaliv</t>
  </si>
  <si>
    <t>Dic</t>
  </si>
  <si>
    <t>FUNGICIDAS</t>
  </si>
  <si>
    <t>Metalaxil MZ 58 WP</t>
  </si>
  <si>
    <t>INSECTICIDAS</t>
  </si>
  <si>
    <t>Subtotal Insumos</t>
  </si>
  <si>
    <t>OTROS</t>
  </si>
  <si>
    <t>Item</t>
  </si>
  <si>
    <t>Cajón tomate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</si>
  <si>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</si>
  <si>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</si>
  <si>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</si>
  <si>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</si>
  <si>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</si>
  <si>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</si>
  <si>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</si>
  <si>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</si>
  <si>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</si>
  <si>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</si>
  <si>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</si>
  <si>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</si>
  <si>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</si>
  <si>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</si>
  <si>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</si>
  <si>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</si>
  <si>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</si>
  <si>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</si>
  <si>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</si>
  <si>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</si>
  <si>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</si>
  <si>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</si>
  <si>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ESCENARIOS COSTO UNITARIO  ($/KILO)</t>
  </si>
  <si>
    <t>(*): Este valor representa el valor mìnimo de venta del producto</t>
  </si>
  <si>
    <t>Mikono-Gladiador</t>
  </si>
  <si>
    <t>Kg</t>
  </si>
  <si>
    <t>Nov-Dic</t>
  </si>
  <si>
    <t>Karate Zeon</t>
  </si>
  <si>
    <t>Troya 4EC</t>
  </si>
  <si>
    <t>Mastercop</t>
  </si>
  <si>
    <t>Lt</t>
  </si>
  <si>
    <t>Oct - Dic</t>
  </si>
  <si>
    <t>Colocacion mulch plastico</t>
  </si>
  <si>
    <t>Sep</t>
  </si>
  <si>
    <t>MULCH</t>
  </si>
  <si>
    <t>Plastico</t>
  </si>
  <si>
    <t>rollo</t>
  </si>
  <si>
    <t>Nitrato de Calcio</t>
  </si>
  <si>
    <t>Ultrasol crecimiento</t>
  </si>
  <si>
    <t>Fosfimax 40-20</t>
  </si>
  <si>
    <t>RENDIMIENTO (Kg/Há)</t>
  </si>
  <si>
    <t>PRECIO ESPERADO ($/Kg)</t>
  </si>
  <si>
    <t>jm</t>
  </si>
  <si>
    <t>Febrero - Abril</t>
  </si>
  <si>
    <t>Feb - Abr</t>
  </si>
  <si>
    <t>Feb - Abril</t>
  </si>
  <si>
    <t>$/há</t>
  </si>
  <si>
    <t>COSTO TOTAL/há</t>
  </si>
  <si>
    <t>Rendimiento (Kg/Há)</t>
  </si>
  <si>
    <t>Costo unitario ($/Kg) (*)</t>
  </si>
  <si>
    <t>Cantidad / Há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</si>
</sst>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_ ;_ * \-#,##0_ ;_ * &quot;-&quot;_ ;_ @_ "/>
    <numFmt numFmtId="165" formatCode="&quot; &quot;* #,##0&quot;   &quot;;&quot;-&quot;* #,##0&quot;   &quot;;&quot; &quot;* &quot;-&quot;??&quot;   &quot;"/>
    <numFmt numFmtId="166" formatCode="[$$-340A]#,##0"/>
    <numFmt numFmtId="167" formatCode="[$$-340A]#,##0;[$$-340A]\-#,##0"/>
  </numFmts>
  <fonts count="11" x14ac:knownFonts="1">
    <font>
      <sz val="11"/>
      <color indexed="8"/>
      <name val="Calibri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color indexed="15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11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0"/>
      </right>
      <top/>
      <bottom style="thin">
        <color indexed="11"/>
      </bottom>
      <diagonal/>
    </border>
    <border>
      <left style="thin">
        <color indexed="11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10"/>
      </right>
      <top/>
      <bottom style="thin">
        <color indexed="8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/>
      <right/>
      <top style="thin">
        <color indexed="11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/>
      <top style="thin">
        <color indexed="8"/>
      </top>
      <bottom style="thin">
        <color indexed="11"/>
      </bottom>
      <diagonal/>
    </border>
    <border>
      <left/>
      <right/>
      <top style="thin">
        <color indexed="8"/>
      </top>
      <bottom style="thin">
        <color indexed="11"/>
      </bottom>
      <diagonal/>
    </border>
    <border>
      <left/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/>
      <top style="thin">
        <color indexed="64"/>
      </top>
      <bottom style="thin">
        <color indexed="11"/>
      </bottom>
      <diagonal/>
    </border>
    <border>
      <left/>
      <right/>
      <top style="thin">
        <color indexed="64"/>
      </top>
      <bottom style="thin">
        <color indexed="11"/>
      </bottom>
      <diagonal/>
    </border>
    <border>
      <left/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/>
      <top style="thin">
        <color indexed="11"/>
      </top>
      <bottom style="thin">
        <color indexed="11"/>
      </bottom>
      <diagonal/>
    </border>
    <border>
      <left style="thin">
        <color indexed="64"/>
      </left>
      <right/>
      <top style="thin">
        <color indexed="11"/>
      </top>
      <bottom style="thin">
        <color indexed="64"/>
      </bottom>
      <diagonal/>
    </border>
    <border>
      <left/>
      <right/>
      <top style="thin">
        <color indexed="11"/>
      </top>
      <bottom style="thin">
        <color indexed="64"/>
      </bottom>
      <diagonal/>
    </border>
    <border>
      <left/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11"/>
      </left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164" fontId="10" fillId="0" borderId="0" applyFont="0" applyFill="0" applyBorder="0" applyAlignment="0" applyProtection="0"/>
  </cellStyleXfs>
  <cellXfs count="174">
    <xf numFmtId="0" fontId="0" fillId="0" borderId="0" xfId="0"/>
    <xf numFmtId="0" fontId="1" fillId="2" borderId="5" xfId="0" applyFont="1" applyFill="1" applyBorder="1" applyAlignment="1">
      <alignment horizontal="justify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49" fontId="2" fillId="3" borderId="9" xfId="0" applyNumberFormat="1" applyFont="1" applyFill="1" applyBorder="1" applyAlignment="1">
      <alignment horizontal="center" vertical="center"/>
    </xf>
    <xf numFmtId="49" fontId="2" fillId="3" borderId="9" xfId="0" applyNumberFormat="1" applyFont="1" applyFill="1" applyBorder="1" applyAlignment="1">
      <alignment horizontal="center" vertical="center" wrapText="1"/>
    </xf>
    <xf numFmtId="49" fontId="2" fillId="3" borderId="8" xfId="0" applyNumberFormat="1" applyFont="1" applyFill="1" applyBorder="1" applyAlignment="1">
      <alignment horizontal="center" vertical="center"/>
    </xf>
    <xf numFmtId="49" fontId="2" fillId="3" borderId="8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justify" vertical="center"/>
    </xf>
    <xf numFmtId="0" fontId="1" fillId="0" borderId="0" xfId="0" applyNumberFormat="1" applyFont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2" borderId="76" xfId="0" applyFont="1" applyFill="1" applyBorder="1" applyAlignment="1">
      <alignment horizontal="justify" vertical="center"/>
    </xf>
    <xf numFmtId="0" fontId="1" fillId="2" borderId="2" xfId="0" applyFont="1" applyFill="1" applyBorder="1" applyAlignment="1">
      <alignment horizontal="justify" vertical="center"/>
    </xf>
    <xf numFmtId="49" fontId="2" fillId="3" borderId="42" xfId="0" applyNumberFormat="1" applyFont="1" applyFill="1" applyBorder="1" applyAlignment="1">
      <alignment horizontal="justify" vertical="center" wrapText="1"/>
    </xf>
    <xf numFmtId="49" fontId="1" fillId="2" borderId="46" xfId="0" applyNumberFormat="1" applyFont="1" applyFill="1" applyBorder="1" applyAlignment="1">
      <alignment horizontal="justify" vertical="center"/>
    </xf>
    <xf numFmtId="0" fontId="1" fillId="2" borderId="4" xfId="0" applyFont="1" applyFill="1" applyBorder="1" applyAlignment="1">
      <alignment horizontal="justify" vertical="center"/>
    </xf>
    <xf numFmtId="3" fontId="1" fillId="2" borderId="3" xfId="0" applyNumberFormat="1" applyFont="1" applyFill="1" applyBorder="1" applyAlignment="1">
      <alignment horizontal="justify" vertical="center"/>
    </xf>
    <xf numFmtId="49" fontId="1" fillId="2" borderId="42" xfId="0" applyNumberFormat="1" applyFont="1" applyFill="1" applyBorder="1" applyAlignment="1">
      <alignment horizontal="justify" vertical="center" wrapText="1"/>
    </xf>
    <xf numFmtId="49" fontId="1" fillId="10" borderId="46" xfId="0" applyNumberFormat="1" applyFont="1" applyFill="1" applyBorder="1" applyAlignment="1">
      <alignment horizontal="justify" vertical="center" wrapText="1"/>
    </xf>
    <xf numFmtId="49" fontId="1" fillId="2" borderId="3" xfId="0" applyNumberFormat="1" applyFont="1" applyFill="1" applyBorder="1" applyAlignment="1">
      <alignment horizontal="justify" vertical="center" wrapText="1"/>
    </xf>
    <xf numFmtId="49" fontId="1" fillId="2" borderId="3" xfId="0" applyNumberFormat="1" applyFont="1" applyFill="1" applyBorder="1" applyAlignment="1">
      <alignment horizontal="justify" vertical="center"/>
    </xf>
    <xf numFmtId="166" fontId="1" fillId="10" borderId="3" xfId="0" applyNumberFormat="1" applyFont="1" applyFill="1" applyBorder="1" applyAlignment="1">
      <alignment horizontal="justify" vertical="center"/>
    </xf>
    <xf numFmtId="49" fontId="1" fillId="2" borderId="46" xfId="0" applyNumberFormat="1" applyFont="1" applyFill="1" applyBorder="1" applyAlignment="1">
      <alignment horizontal="justify" vertical="center" wrapText="1"/>
    </xf>
    <xf numFmtId="166" fontId="1" fillId="2" borderId="3" xfId="0" applyNumberFormat="1" applyFont="1" applyFill="1" applyBorder="1" applyAlignment="1">
      <alignment horizontal="justify" vertical="center" wrapText="1"/>
    </xf>
    <xf numFmtId="17" fontId="1" fillId="2" borderId="46" xfId="0" applyNumberFormat="1" applyFont="1" applyFill="1" applyBorder="1" applyAlignment="1">
      <alignment horizontal="justify" vertical="center"/>
    </xf>
    <xf numFmtId="0" fontId="1" fillId="2" borderId="77" xfId="0" applyFont="1" applyFill="1" applyBorder="1" applyAlignment="1">
      <alignment horizontal="justify" vertical="center" wrapText="1"/>
    </xf>
    <xf numFmtId="14" fontId="1" fillId="2" borderId="5" xfId="0" applyNumberFormat="1" applyFont="1" applyFill="1" applyBorder="1" applyAlignment="1">
      <alignment horizontal="justify" vertical="center"/>
    </xf>
    <xf numFmtId="0" fontId="1" fillId="2" borderId="5" xfId="0" applyFont="1" applyFill="1" applyBorder="1" applyAlignment="1">
      <alignment horizontal="justify" vertical="center"/>
    </xf>
    <xf numFmtId="0" fontId="1" fillId="2" borderId="6" xfId="0" applyFont="1" applyFill="1" applyBorder="1" applyAlignment="1">
      <alignment horizontal="justify" vertical="center"/>
    </xf>
    <xf numFmtId="0" fontId="1" fillId="2" borderId="7" xfId="0" applyFont="1" applyFill="1" applyBorder="1" applyAlignment="1">
      <alignment horizontal="justify" vertical="center"/>
    </xf>
    <xf numFmtId="0" fontId="1" fillId="2" borderId="3" xfId="0" applyNumberFormat="1" applyFont="1" applyFill="1" applyBorder="1" applyAlignment="1">
      <alignment horizontal="justify" vertical="center" wrapText="1"/>
    </xf>
    <xf numFmtId="166" fontId="3" fillId="3" borderId="3" xfId="0" applyNumberFormat="1" applyFont="1" applyFill="1" applyBorder="1" applyAlignment="1">
      <alignment horizontal="justify" vertical="center"/>
    </xf>
    <xf numFmtId="3" fontId="1" fillId="2" borderId="7" xfId="0" applyNumberFormat="1" applyFont="1" applyFill="1" applyBorder="1" applyAlignment="1">
      <alignment horizontal="justify" vertical="center"/>
    </xf>
    <xf numFmtId="0" fontId="1" fillId="2" borderId="9" xfId="0" applyFont="1" applyFill="1" applyBorder="1" applyAlignment="1">
      <alignment horizontal="justify" vertical="center"/>
    </xf>
    <xf numFmtId="166" fontId="1" fillId="2" borderId="9" xfId="0" applyNumberFormat="1" applyFont="1" applyFill="1" applyBorder="1" applyAlignment="1">
      <alignment horizontal="justify" vertical="center"/>
    </xf>
    <xf numFmtId="166" fontId="3" fillId="3" borderId="9" xfId="0" applyNumberFormat="1" applyFont="1" applyFill="1" applyBorder="1" applyAlignment="1">
      <alignment horizontal="justify" vertical="center"/>
    </xf>
    <xf numFmtId="0" fontId="1" fillId="2" borderId="10" xfId="0" applyFont="1" applyFill="1" applyBorder="1" applyAlignment="1">
      <alignment horizontal="justify" vertical="center"/>
    </xf>
    <xf numFmtId="0" fontId="1" fillId="2" borderId="11" xfId="0" applyFont="1" applyFill="1" applyBorder="1" applyAlignment="1">
      <alignment horizontal="justify" vertical="center"/>
    </xf>
    <xf numFmtId="3" fontId="1" fillId="2" borderId="11" xfId="0" applyNumberFormat="1" applyFont="1" applyFill="1" applyBorder="1" applyAlignment="1">
      <alignment horizontal="justify" vertical="center"/>
    </xf>
    <xf numFmtId="166" fontId="1" fillId="0" borderId="0" xfId="0" applyNumberFormat="1" applyFont="1" applyAlignment="1">
      <alignment horizontal="justify" vertical="center"/>
    </xf>
    <xf numFmtId="49" fontId="1" fillId="10" borderId="3" xfId="0" applyNumberFormat="1" applyFont="1" applyFill="1" applyBorder="1" applyAlignment="1">
      <alignment horizontal="justify" vertical="center" wrapText="1"/>
    </xf>
    <xf numFmtId="0" fontId="1" fillId="10" borderId="3" xfId="0" applyNumberFormat="1" applyFont="1" applyFill="1" applyBorder="1" applyAlignment="1">
      <alignment horizontal="justify" vertical="center" wrapText="1"/>
    </xf>
    <xf numFmtId="166" fontId="1" fillId="10" borderId="3" xfId="0" applyNumberFormat="1" applyFont="1" applyFill="1" applyBorder="1" applyAlignment="1">
      <alignment horizontal="justify" vertical="center" wrapText="1"/>
    </xf>
    <xf numFmtId="0" fontId="1" fillId="10" borderId="0" xfId="0" applyNumberFormat="1" applyFont="1" applyFill="1" applyAlignment="1">
      <alignment horizontal="justify" vertical="center"/>
    </xf>
    <xf numFmtId="166" fontId="1" fillId="10" borderId="0" xfId="0" applyNumberFormat="1" applyFont="1" applyFill="1" applyAlignment="1">
      <alignment horizontal="justify" vertical="center"/>
    </xf>
    <xf numFmtId="0" fontId="1" fillId="10" borderId="0" xfId="0" applyFont="1" applyFill="1" applyAlignment="1">
      <alignment horizontal="justify" vertical="center"/>
    </xf>
    <xf numFmtId="0" fontId="1" fillId="10" borderId="14" xfId="0" applyNumberFormat="1" applyFont="1" applyFill="1" applyBorder="1" applyAlignment="1">
      <alignment horizontal="justify" vertical="center"/>
    </xf>
    <xf numFmtId="49" fontId="1" fillId="10" borderId="3" xfId="0" applyNumberFormat="1" applyFont="1" applyFill="1" applyBorder="1" applyAlignment="1">
      <alignment horizontal="justify" vertical="center"/>
    </xf>
    <xf numFmtId="0" fontId="1" fillId="10" borderId="3" xfId="0" applyNumberFormat="1" applyFont="1" applyFill="1" applyBorder="1" applyAlignment="1">
      <alignment horizontal="justify" vertical="center"/>
    </xf>
    <xf numFmtId="49" fontId="5" fillId="10" borderId="71" xfId="0" applyNumberFormat="1" applyFont="1" applyFill="1" applyBorder="1" applyAlignment="1">
      <alignment horizontal="justify" vertical="center"/>
    </xf>
    <xf numFmtId="49" fontId="1" fillId="10" borderId="72" xfId="0" applyNumberFormat="1" applyFont="1" applyFill="1" applyBorder="1" applyAlignment="1">
      <alignment horizontal="justify" vertical="center"/>
    </xf>
    <xf numFmtId="0" fontId="1" fillId="10" borderId="72" xfId="0" applyNumberFormat="1" applyFont="1" applyFill="1" applyBorder="1" applyAlignment="1">
      <alignment horizontal="justify" vertical="center"/>
    </xf>
    <xf numFmtId="166" fontId="1" fillId="10" borderId="72" xfId="0" applyNumberFormat="1" applyFont="1" applyFill="1" applyBorder="1" applyAlignment="1">
      <alignment horizontal="justify" vertical="center"/>
    </xf>
    <xf numFmtId="166" fontId="1" fillId="10" borderId="73" xfId="0" applyNumberFormat="1" applyFont="1" applyFill="1" applyBorder="1" applyAlignment="1">
      <alignment horizontal="justify" vertical="center"/>
    </xf>
    <xf numFmtId="49" fontId="1" fillId="10" borderId="42" xfId="0" applyNumberFormat="1" applyFont="1" applyFill="1" applyBorder="1" applyAlignment="1">
      <alignment horizontal="justify" vertical="center"/>
    </xf>
    <xf numFmtId="0" fontId="1" fillId="10" borderId="42" xfId="0" applyNumberFormat="1" applyFont="1" applyFill="1" applyBorder="1" applyAlignment="1">
      <alignment horizontal="justify" vertical="center"/>
    </xf>
    <xf numFmtId="166" fontId="1" fillId="10" borderId="42" xfId="0" applyNumberFormat="1" applyFont="1" applyFill="1" applyBorder="1" applyAlignment="1">
      <alignment horizontal="justify" vertical="center"/>
    </xf>
    <xf numFmtId="49" fontId="1" fillId="10" borderId="69" xfId="0" applyNumberFormat="1" applyFont="1" applyFill="1" applyBorder="1" applyAlignment="1">
      <alignment horizontal="justify" vertical="center"/>
    </xf>
    <xf numFmtId="49" fontId="1" fillId="10" borderId="70" xfId="0" applyNumberFormat="1" applyFont="1" applyFill="1" applyBorder="1" applyAlignment="1">
      <alignment horizontal="justify" vertical="center"/>
    </xf>
    <xf numFmtId="0" fontId="1" fillId="10" borderId="70" xfId="0" applyNumberFormat="1" applyFont="1" applyFill="1" applyBorder="1" applyAlignment="1">
      <alignment horizontal="justify" vertical="center"/>
    </xf>
    <xf numFmtId="166" fontId="1" fillId="10" borderId="70" xfId="0" applyNumberFormat="1" applyFont="1" applyFill="1" applyBorder="1" applyAlignment="1">
      <alignment horizontal="justify" vertical="center"/>
    </xf>
    <xf numFmtId="49" fontId="1" fillId="10" borderId="41" xfId="0" applyNumberFormat="1" applyFont="1" applyFill="1" applyBorder="1" applyAlignment="1">
      <alignment horizontal="justify" vertical="center"/>
    </xf>
    <xf numFmtId="0" fontId="1" fillId="10" borderId="41" xfId="0" applyFont="1" applyFill="1" applyBorder="1" applyAlignment="1">
      <alignment horizontal="justify" vertical="center"/>
    </xf>
    <xf numFmtId="166" fontId="1" fillId="10" borderId="41" xfId="0" applyNumberFormat="1" applyFont="1" applyFill="1" applyBorder="1" applyAlignment="1">
      <alignment horizontal="justify" vertical="center"/>
    </xf>
    <xf numFmtId="3" fontId="1" fillId="2" borderId="43" xfId="0" applyNumberFormat="1" applyFont="1" applyFill="1" applyBorder="1" applyAlignment="1">
      <alignment horizontal="justify" vertical="center"/>
    </xf>
    <xf numFmtId="166" fontId="6" fillId="10" borderId="42" xfId="0" applyNumberFormat="1" applyFont="1" applyFill="1" applyBorder="1" applyAlignment="1">
      <alignment horizontal="justify" vertical="center" wrapText="1"/>
    </xf>
    <xf numFmtId="166" fontId="6" fillId="10" borderId="42" xfId="0" applyNumberFormat="1" applyFont="1" applyFill="1" applyBorder="1" applyAlignment="1">
      <alignment horizontal="justify" vertical="center"/>
    </xf>
    <xf numFmtId="166" fontId="3" fillId="3" borderId="12" xfId="0" applyNumberFormat="1" applyFont="1" applyFill="1" applyBorder="1" applyAlignment="1">
      <alignment horizontal="justify" vertical="center"/>
    </xf>
    <xf numFmtId="0" fontId="1" fillId="2" borderId="16" xfId="0" applyFont="1" applyFill="1" applyBorder="1" applyAlignment="1">
      <alignment horizontal="justify" vertical="center"/>
    </xf>
    <xf numFmtId="3" fontId="1" fillId="2" borderId="16" xfId="0" applyNumberFormat="1" applyFont="1" applyFill="1" applyBorder="1" applyAlignment="1">
      <alignment horizontal="justify" vertical="center"/>
    </xf>
    <xf numFmtId="166" fontId="2" fillId="5" borderId="17" xfId="0" applyNumberFormat="1" applyFont="1" applyFill="1" applyBorder="1" applyAlignment="1">
      <alignment horizontal="justify" vertical="center"/>
    </xf>
    <xf numFmtId="166" fontId="2" fillId="3" borderId="18" xfId="0" applyNumberFormat="1" applyFont="1" applyFill="1" applyBorder="1" applyAlignment="1">
      <alignment horizontal="justify" vertical="center"/>
    </xf>
    <xf numFmtId="166" fontId="2" fillId="5" borderId="18" xfId="0" applyNumberFormat="1" applyFont="1" applyFill="1" applyBorder="1" applyAlignment="1">
      <alignment horizontal="justify" vertical="center"/>
    </xf>
    <xf numFmtId="166" fontId="2" fillId="6" borderId="19" xfId="0" applyNumberFormat="1" applyFont="1" applyFill="1" applyBorder="1" applyAlignment="1">
      <alignment horizontal="justify" vertical="center"/>
    </xf>
    <xf numFmtId="49" fontId="1" fillId="2" borderId="14" xfId="0" applyNumberFormat="1" applyFont="1" applyFill="1" applyBorder="1" applyAlignment="1">
      <alignment horizontal="justify" vertical="center"/>
    </xf>
    <xf numFmtId="0" fontId="2" fillId="2" borderId="14" xfId="0" applyFont="1" applyFill="1" applyBorder="1" applyAlignment="1">
      <alignment horizontal="justify" vertical="center"/>
    </xf>
    <xf numFmtId="165" fontId="2" fillId="2" borderId="14" xfId="0" applyNumberFormat="1" applyFont="1" applyFill="1" applyBorder="1" applyAlignment="1">
      <alignment horizontal="justify" vertical="center"/>
    </xf>
    <xf numFmtId="0" fontId="1" fillId="2" borderId="14" xfId="0" applyFont="1" applyFill="1" applyBorder="1" applyAlignment="1">
      <alignment horizontal="justify" vertical="center"/>
    </xf>
    <xf numFmtId="49" fontId="5" fillId="2" borderId="30" xfId="0" applyNumberFormat="1" applyFont="1" applyFill="1" applyBorder="1" applyAlignment="1">
      <alignment horizontal="justify" vertical="center"/>
    </xf>
    <xf numFmtId="0" fontId="1" fillId="2" borderId="31" xfId="0" applyFont="1" applyFill="1" applyBorder="1" applyAlignment="1">
      <alignment horizontal="justify" vertical="center"/>
    </xf>
    <xf numFmtId="0" fontId="1" fillId="2" borderId="32" xfId="0" applyFont="1" applyFill="1" applyBorder="1" applyAlignment="1">
      <alignment horizontal="justify" vertical="center"/>
    </xf>
    <xf numFmtId="49" fontId="1" fillId="2" borderId="33" xfId="0" applyNumberFormat="1" applyFont="1" applyFill="1" applyBorder="1" applyAlignment="1">
      <alignment horizontal="justify" vertical="center"/>
    </xf>
    <xf numFmtId="0" fontId="1" fillId="2" borderId="34" xfId="0" applyFont="1" applyFill="1" applyBorder="1" applyAlignment="1">
      <alignment horizontal="justify" vertical="center"/>
    </xf>
    <xf numFmtId="49" fontId="1" fillId="2" borderId="35" xfId="0" applyNumberFormat="1" applyFont="1" applyFill="1" applyBorder="1" applyAlignment="1">
      <alignment horizontal="justify" vertical="center"/>
    </xf>
    <xf numFmtId="0" fontId="1" fillId="2" borderId="36" xfId="0" applyFont="1" applyFill="1" applyBorder="1" applyAlignment="1">
      <alignment horizontal="justify" vertical="center"/>
    </xf>
    <xf numFmtId="0" fontId="1" fillId="2" borderId="37" xfId="0" applyFont="1" applyFill="1" applyBorder="1" applyAlignment="1">
      <alignment horizontal="justify" vertical="center"/>
    </xf>
    <xf numFmtId="0" fontId="1" fillId="7" borderId="14" xfId="0" applyFont="1" applyFill="1" applyBorder="1" applyAlignment="1">
      <alignment horizontal="justify" vertical="center"/>
    </xf>
    <xf numFmtId="49" fontId="5" fillId="8" borderId="20" xfId="0" applyNumberFormat="1" applyFont="1" applyFill="1" applyBorder="1" applyAlignment="1">
      <alignment horizontal="justify" vertical="center"/>
    </xf>
    <xf numFmtId="49" fontId="5" fillId="8" borderId="15" xfId="0" applyNumberFormat="1" applyFont="1" applyFill="1" applyBorder="1" applyAlignment="1">
      <alignment horizontal="justify" vertical="center"/>
    </xf>
    <xf numFmtId="49" fontId="1" fillId="8" borderId="21" xfId="0" applyNumberFormat="1" applyFont="1" applyFill="1" applyBorder="1" applyAlignment="1">
      <alignment horizontal="justify" vertical="center"/>
    </xf>
    <xf numFmtId="49" fontId="5" fillId="2" borderId="22" xfId="0" applyNumberFormat="1" applyFont="1" applyFill="1" applyBorder="1" applyAlignment="1">
      <alignment horizontal="justify" vertical="center"/>
    </xf>
    <xf numFmtId="9" fontId="1" fillId="2" borderId="23" xfId="0" applyNumberFormat="1" applyFont="1" applyFill="1" applyBorder="1" applyAlignment="1">
      <alignment horizontal="justify" vertical="center"/>
    </xf>
    <xf numFmtId="0" fontId="2" fillId="7" borderId="14" xfId="0" applyFont="1" applyFill="1" applyBorder="1" applyAlignment="1">
      <alignment horizontal="justify" vertical="center"/>
    </xf>
    <xf numFmtId="49" fontId="5" fillId="8" borderId="24" xfId="0" applyNumberFormat="1" applyFont="1" applyFill="1" applyBorder="1" applyAlignment="1">
      <alignment horizontal="justify" vertical="center"/>
    </xf>
    <xf numFmtId="9" fontId="5" fillId="8" borderId="26" xfId="0" applyNumberFormat="1" applyFont="1" applyFill="1" applyBorder="1" applyAlignment="1">
      <alignment horizontal="justify" vertical="center"/>
    </xf>
    <xf numFmtId="0" fontId="2" fillId="7" borderId="13" xfId="0" applyFont="1" applyFill="1" applyBorder="1" applyAlignment="1">
      <alignment horizontal="justify" vertical="center"/>
    </xf>
    <xf numFmtId="49" fontId="5" fillId="8" borderId="38" xfId="0" applyNumberFormat="1" applyFont="1" applyFill="1" applyBorder="1" applyAlignment="1">
      <alignment horizontal="justify" vertical="center"/>
    </xf>
    <xf numFmtId="164" fontId="5" fillId="8" borderId="39" xfId="1" applyFont="1" applyFill="1" applyBorder="1" applyAlignment="1">
      <alignment horizontal="justify" vertical="center"/>
    </xf>
    <xf numFmtId="164" fontId="5" fillId="8" borderId="40" xfId="1" applyFont="1" applyFill="1" applyBorder="1" applyAlignment="1">
      <alignment horizontal="justify" vertical="center"/>
    </xf>
    <xf numFmtId="0" fontId="5" fillId="7" borderId="14" xfId="0" applyFont="1" applyFill="1" applyBorder="1" applyAlignment="1">
      <alignment horizontal="justify" vertical="center"/>
    </xf>
    <xf numFmtId="165" fontId="5" fillId="2" borderId="14" xfId="0" applyNumberFormat="1" applyFont="1" applyFill="1" applyBorder="1" applyAlignment="1">
      <alignment horizontal="justify" vertical="center"/>
    </xf>
    <xf numFmtId="0" fontId="1" fillId="0" borderId="14" xfId="0" applyNumberFormat="1" applyFont="1" applyBorder="1" applyAlignment="1">
      <alignment horizontal="center" vertical="center"/>
    </xf>
    <xf numFmtId="49" fontId="7" fillId="5" borderId="43" xfId="0" applyNumberFormat="1" applyFont="1" applyFill="1" applyBorder="1" applyAlignment="1">
      <alignment horizontal="justify" vertical="center" wrapText="1"/>
    </xf>
    <xf numFmtId="0" fontId="1" fillId="2" borderId="43" xfId="0" applyFont="1" applyFill="1" applyBorder="1" applyAlignment="1">
      <alignment horizontal="justify" vertical="center"/>
    </xf>
    <xf numFmtId="0" fontId="1" fillId="2" borderId="43" xfId="0" applyFont="1" applyFill="1" applyBorder="1" applyAlignment="1">
      <alignment horizontal="justify" vertical="center" wrapText="1"/>
    </xf>
    <xf numFmtId="166" fontId="6" fillId="10" borderId="80" xfId="0" applyNumberFormat="1" applyFont="1" applyFill="1" applyBorder="1" applyAlignment="1">
      <alignment horizontal="justify" vertical="center" wrapText="1"/>
    </xf>
    <xf numFmtId="166" fontId="6" fillId="10" borderId="80" xfId="0" applyNumberFormat="1" applyFont="1" applyFill="1" applyBorder="1" applyAlignment="1">
      <alignment horizontal="justify" vertical="center"/>
    </xf>
    <xf numFmtId="49" fontId="2" fillId="3" borderId="42" xfId="0" applyNumberFormat="1" applyFont="1" applyFill="1" applyBorder="1" applyAlignment="1">
      <alignment horizontal="center" vertical="center"/>
    </xf>
    <xf numFmtId="49" fontId="2" fillId="3" borderId="42" xfId="0" applyNumberFormat="1" applyFont="1" applyFill="1" applyBorder="1" applyAlignment="1">
      <alignment horizontal="center" vertical="center" wrapText="1"/>
    </xf>
    <xf numFmtId="49" fontId="1" fillId="2" borderId="42" xfId="0" applyNumberFormat="1" applyFont="1" applyFill="1" applyBorder="1" applyAlignment="1">
      <alignment horizontal="justify" vertical="center"/>
    </xf>
    <xf numFmtId="3" fontId="1" fillId="2" borderId="42" xfId="0" applyNumberFormat="1" applyFont="1" applyFill="1" applyBorder="1" applyAlignment="1">
      <alignment horizontal="justify" vertical="center"/>
    </xf>
    <xf numFmtId="49" fontId="1" fillId="2" borderId="31" xfId="0" applyNumberFormat="1" applyFont="1" applyFill="1" applyBorder="1" applyAlignment="1">
      <alignment horizontal="justify" vertical="center"/>
    </xf>
    <xf numFmtId="49" fontId="2" fillId="3" borderId="3" xfId="0" applyNumberFormat="1" applyFont="1" applyFill="1" applyBorder="1" applyAlignment="1">
      <alignment horizontal="justify" vertical="center" wrapText="1"/>
    </xf>
    <xf numFmtId="0" fontId="2" fillId="4" borderId="3" xfId="0" applyFont="1" applyFill="1" applyBorder="1" applyAlignment="1">
      <alignment horizontal="justify" vertical="center" wrapText="1"/>
    </xf>
    <xf numFmtId="49" fontId="1" fillId="2" borderId="3" xfId="0" applyNumberFormat="1" applyFont="1" applyFill="1" applyBorder="1" applyAlignment="1">
      <alignment horizontal="justify" vertical="center" wrapText="1"/>
    </xf>
    <xf numFmtId="0" fontId="1" fillId="2" borderId="3" xfId="0" applyFont="1" applyFill="1" applyBorder="1" applyAlignment="1">
      <alignment horizontal="justify" vertical="center" wrapText="1"/>
    </xf>
    <xf numFmtId="49" fontId="1" fillId="2" borderId="3" xfId="0" applyNumberFormat="1" applyFont="1" applyFill="1" applyBorder="1" applyAlignment="1">
      <alignment horizontal="justify" vertical="center"/>
    </xf>
    <xf numFmtId="0" fontId="1" fillId="2" borderId="3" xfId="0" applyFont="1" applyFill="1" applyBorder="1" applyAlignment="1">
      <alignment horizontal="justify" vertical="center"/>
    </xf>
    <xf numFmtId="49" fontId="4" fillId="3" borderId="3" xfId="0" applyNumberFormat="1" applyFont="1" applyFill="1" applyBorder="1" applyAlignment="1">
      <alignment horizontal="justify" vertical="center"/>
    </xf>
    <xf numFmtId="0" fontId="4" fillId="4" borderId="3" xfId="0" applyFont="1" applyFill="1" applyBorder="1" applyAlignment="1">
      <alignment horizontal="justify" vertical="center"/>
    </xf>
    <xf numFmtId="49" fontId="5" fillId="10" borderId="44" xfId="0" applyNumberFormat="1" applyFont="1" applyFill="1" applyBorder="1" applyAlignment="1">
      <alignment horizontal="justify" vertical="center" wrapText="1"/>
    </xf>
    <xf numFmtId="49" fontId="5" fillId="10" borderId="45" xfId="0" applyNumberFormat="1" applyFont="1" applyFill="1" applyBorder="1" applyAlignment="1">
      <alignment horizontal="justify" vertical="center" wrapText="1"/>
    </xf>
    <xf numFmtId="49" fontId="5" fillId="10" borderId="46" xfId="0" applyNumberFormat="1" applyFont="1" applyFill="1" applyBorder="1" applyAlignment="1">
      <alignment horizontal="justify" vertical="center" wrapText="1"/>
    </xf>
    <xf numFmtId="49" fontId="2" fillId="5" borderId="52" xfId="0" applyNumberFormat="1" applyFont="1" applyFill="1" applyBorder="1" applyAlignment="1">
      <alignment horizontal="justify" vertical="center"/>
    </xf>
    <xf numFmtId="49" fontId="2" fillId="5" borderId="53" xfId="0" applyNumberFormat="1" applyFont="1" applyFill="1" applyBorder="1" applyAlignment="1">
      <alignment horizontal="justify" vertical="center"/>
    </xf>
    <xf numFmtId="49" fontId="2" fillId="5" borderId="54" xfId="0" applyNumberFormat="1" applyFont="1" applyFill="1" applyBorder="1" applyAlignment="1">
      <alignment horizontal="justify" vertical="center"/>
    </xf>
    <xf numFmtId="49" fontId="3" fillId="3" borderId="44" xfId="0" applyNumberFormat="1" applyFont="1" applyFill="1" applyBorder="1" applyAlignment="1">
      <alignment horizontal="justify" vertical="center"/>
    </xf>
    <xf numFmtId="49" fontId="3" fillId="3" borderId="45" xfId="0" applyNumberFormat="1" applyFont="1" applyFill="1" applyBorder="1" applyAlignment="1">
      <alignment horizontal="justify" vertical="center"/>
    </xf>
    <xf numFmtId="49" fontId="3" fillId="3" borderId="46" xfId="0" applyNumberFormat="1" applyFont="1" applyFill="1" applyBorder="1" applyAlignment="1">
      <alignment horizontal="justify" vertical="center"/>
    </xf>
    <xf numFmtId="49" fontId="2" fillId="5" borderId="49" xfId="0" applyNumberFormat="1" applyFont="1" applyFill="1" applyBorder="1" applyAlignment="1">
      <alignment horizontal="justify" vertical="center"/>
    </xf>
    <xf numFmtId="49" fontId="2" fillId="5" borderId="50" xfId="0" applyNumberFormat="1" applyFont="1" applyFill="1" applyBorder="1" applyAlignment="1">
      <alignment horizontal="justify" vertical="center"/>
    </xf>
    <xf numFmtId="49" fontId="2" fillId="5" borderId="51" xfId="0" applyNumberFormat="1" applyFont="1" applyFill="1" applyBorder="1" applyAlignment="1">
      <alignment horizontal="justify" vertical="center"/>
    </xf>
    <xf numFmtId="49" fontId="3" fillId="3" borderId="55" xfId="0" applyNumberFormat="1" applyFont="1" applyFill="1" applyBorder="1" applyAlignment="1">
      <alignment horizontal="justify" vertical="center"/>
    </xf>
    <xf numFmtId="49" fontId="3" fillId="3" borderId="56" xfId="0" applyNumberFormat="1" applyFont="1" applyFill="1" applyBorder="1" applyAlignment="1">
      <alignment horizontal="justify" vertical="center"/>
    </xf>
    <xf numFmtId="49" fontId="3" fillId="3" borderId="57" xfId="0" applyNumberFormat="1" applyFont="1" applyFill="1" applyBorder="1" applyAlignment="1">
      <alignment horizontal="justify" vertical="center"/>
    </xf>
    <xf numFmtId="49" fontId="3" fillId="3" borderId="58" xfId="0" applyNumberFormat="1" applyFont="1" applyFill="1" applyBorder="1" applyAlignment="1">
      <alignment horizontal="justify" vertical="center"/>
    </xf>
    <xf numFmtId="49" fontId="3" fillId="3" borderId="59" xfId="0" applyNumberFormat="1" applyFont="1" applyFill="1" applyBorder="1" applyAlignment="1">
      <alignment horizontal="justify" vertical="center"/>
    </xf>
    <xf numFmtId="49" fontId="3" fillId="3" borderId="60" xfId="0" applyNumberFormat="1" applyFont="1" applyFill="1" applyBorder="1" applyAlignment="1">
      <alignment horizontal="justify" vertical="center"/>
    </xf>
    <xf numFmtId="49" fontId="1" fillId="2" borderId="44" xfId="0" applyNumberFormat="1" applyFont="1" applyFill="1" applyBorder="1" applyAlignment="1">
      <alignment horizontal="justify" vertical="center"/>
    </xf>
    <xf numFmtId="49" fontId="1" fillId="2" borderId="46" xfId="0" applyNumberFormat="1" applyFont="1" applyFill="1" applyBorder="1" applyAlignment="1">
      <alignment horizontal="justify" vertical="center"/>
    </xf>
    <xf numFmtId="49" fontId="7" fillId="9" borderId="47" xfId="0" applyNumberFormat="1" applyFont="1" applyFill="1" applyBorder="1" applyAlignment="1">
      <alignment horizontal="justify" vertical="center"/>
    </xf>
    <xf numFmtId="49" fontId="7" fillId="9" borderId="36" xfId="0" applyNumberFormat="1" applyFont="1" applyFill="1" applyBorder="1" applyAlignment="1">
      <alignment horizontal="justify" vertical="center"/>
    </xf>
    <xf numFmtId="49" fontId="7" fillId="9" borderId="48" xfId="0" applyNumberFormat="1" applyFont="1" applyFill="1" applyBorder="1" applyAlignment="1">
      <alignment horizontal="justify" vertical="center"/>
    </xf>
    <xf numFmtId="49" fontId="2" fillId="5" borderId="78" xfId="0" applyNumberFormat="1" applyFont="1" applyFill="1" applyBorder="1" applyAlignment="1">
      <alignment horizontal="justify" vertical="center"/>
    </xf>
    <xf numFmtId="49" fontId="2" fillId="5" borderId="14" xfId="0" applyNumberFormat="1" applyFont="1" applyFill="1" applyBorder="1" applyAlignment="1">
      <alignment horizontal="justify" vertical="center"/>
    </xf>
    <xf numFmtId="49" fontId="2" fillId="5" borderId="79" xfId="0" applyNumberFormat="1" applyFont="1" applyFill="1" applyBorder="1" applyAlignment="1">
      <alignment horizontal="justify" vertical="center"/>
    </xf>
    <xf numFmtId="49" fontId="5" fillId="10" borderId="74" xfId="0" applyNumberFormat="1" applyFont="1" applyFill="1" applyBorder="1" applyAlignment="1">
      <alignment horizontal="justify" vertical="center"/>
    </xf>
    <xf numFmtId="49" fontId="5" fillId="10" borderId="53" xfId="0" applyNumberFormat="1" applyFont="1" applyFill="1" applyBorder="1" applyAlignment="1">
      <alignment horizontal="justify" vertical="center"/>
    </xf>
    <xf numFmtId="49" fontId="5" fillId="10" borderId="75" xfId="0" applyNumberFormat="1" applyFont="1" applyFill="1" applyBorder="1" applyAlignment="1">
      <alignment horizontal="justify" vertical="center"/>
    </xf>
    <xf numFmtId="49" fontId="5" fillId="10" borderId="44" xfId="0" applyNumberFormat="1" applyFont="1" applyFill="1" applyBorder="1" applyAlignment="1">
      <alignment horizontal="justify" vertical="center"/>
    </xf>
    <xf numFmtId="49" fontId="5" fillId="10" borderId="45" xfId="0" applyNumberFormat="1" applyFont="1" applyFill="1" applyBorder="1" applyAlignment="1">
      <alignment horizontal="justify" vertical="center"/>
    </xf>
    <xf numFmtId="49" fontId="5" fillId="10" borderId="46" xfId="0" applyNumberFormat="1" applyFont="1" applyFill="1" applyBorder="1" applyAlignment="1">
      <alignment horizontal="justify" vertical="center"/>
    </xf>
    <xf numFmtId="49" fontId="7" fillId="9" borderId="27" xfId="0" applyNumberFormat="1" applyFont="1" applyFill="1" applyBorder="1" applyAlignment="1">
      <alignment horizontal="justify" vertical="center"/>
    </xf>
    <xf numFmtId="49" fontId="7" fillId="9" borderId="28" xfId="0" applyNumberFormat="1" applyFont="1" applyFill="1" applyBorder="1" applyAlignment="1">
      <alignment horizontal="justify" vertical="center"/>
    </xf>
    <xf numFmtId="49" fontId="7" fillId="9" borderId="29" xfId="0" applyNumberFormat="1" applyFont="1" applyFill="1" applyBorder="1" applyAlignment="1">
      <alignment horizontal="justify" vertical="center"/>
    </xf>
    <xf numFmtId="49" fontId="2" fillId="3" borderId="65" xfId="0" applyNumberFormat="1" applyFont="1" applyFill="1" applyBorder="1" applyAlignment="1">
      <alignment horizontal="justify" vertical="center"/>
    </xf>
    <xf numFmtId="49" fontId="2" fillId="3" borderId="56" xfId="0" applyNumberFormat="1" applyFont="1" applyFill="1" applyBorder="1" applyAlignment="1">
      <alignment horizontal="justify" vertical="center"/>
    </xf>
    <xf numFmtId="49" fontId="2" fillId="3" borderId="57" xfId="0" applyNumberFormat="1" applyFont="1" applyFill="1" applyBorder="1" applyAlignment="1">
      <alignment horizontal="justify" vertical="center"/>
    </xf>
    <xf numFmtId="49" fontId="2" fillId="5" borderId="65" xfId="0" applyNumberFormat="1" applyFont="1" applyFill="1" applyBorder="1" applyAlignment="1">
      <alignment horizontal="justify" vertical="center"/>
    </xf>
    <xf numFmtId="49" fontId="2" fillId="5" borderId="56" xfId="0" applyNumberFormat="1" applyFont="1" applyFill="1" applyBorder="1" applyAlignment="1">
      <alignment horizontal="justify" vertical="center"/>
    </xf>
    <xf numFmtId="49" fontId="2" fillId="5" borderId="57" xfId="0" applyNumberFormat="1" applyFont="1" applyFill="1" applyBorder="1" applyAlignment="1">
      <alignment horizontal="justify" vertical="center"/>
    </xf>
    <xf numFmtId="49" fontId="2" fillId="5" borderId="66" xfId="0" applyNumberFormat="1" applyFont="1" applyFill="1" applyBorder="1" applyAlignment="1">
      <alignment horizontal="justify" vertical="center"/>
    </xf>
    <xf numFmtId="49" fontId="2" fillId="5" borderId="67" xfId="0" applyNumberFormat="1" applyFont="1" applyFill="1" applyBorder="1" applyAlignment="1">
      <alignment horizontal="justify" vertical="center"/>
    </xf>
    <xf numFmtId="49" fontId="2" fillId="5" borderId="68" xfId="0" applyNumberFormat="1" applyFont="1" applyFill="1" applyBorder="1" applyAlignment="1">
      <alignment horizontal="justify" vertical="center"/>
    </xf>
    <xf numFmtId="49" fontId="3" fillId="3" borderId="49" xfId="0" applyNumberFormat="1" applyFont="1" applyFill="1" applyBorder="1" applyAlignment="1">
      <alignment horizontal="justify" vertical="center"/>
    </xf>
    <xf numFmtId="49" fontId="3" fillId="3" borderId="50" xfId="0" applyNumberFormat="1" applyFont="1" applyFill="1" applyBorder="1" applyAlignment="1">
      <alignment horizontal="justify" vertical="center"/>
    </xf>
    <xf numFmtId="49" fontId="3" fillId="3" borderId="61" xfId="0" applyNumberFormat="1" applyFont="1" applyFill="1" applyBorder="1" applyAlignment="1">
      <alignment horizontal="justify" vertical="center"/>
    </xf>
    <xf numFmtId="49" fontId="2" fillId="5" borderId="62" xfId="0" applyNumberFormat="1" applyFont="1" applyFill="1" applyBorder="1" applyAlignment="1">
      <alignment horizontal="justify" vertical="center"/>
    </xf>
    <xf numFmtId="49" fontId="2" fillId="5" borderId="63" xfId="0" applyNumberFormat="1" applyFont="1" applyFill="1" applyBorder="1" applyAlignment="1">
      <alignment horizontal="justify" vertical="center"/>
    </xf>
    <xf numFmtId="49" fontId="2" fillId="5" borderId="64" xfId="0" applyNumberFormat="1" applyFont="1" applyFill="1" applyBorder="1" applyAlignment="1">
      <alignment horizontal="justify" vertical="center"/>
    </xf>
    <xf numFmtId="167" fontId="1" fillId="2" borderId="3" xfId="1" applyNumberFormat="1" applyFont="1" applyFill="1" applyBorder="1" applyAlignment="1">
      <alignment horizontal="justify" vertical="center"/>
    </xf>
    <xf numFmtId="167" fontId="5" fillId="8" borderId="25" xfId="1" applyNumberFormat="1" applyFont="1" applyFill="1" applyBorder="1" applyAlignment="1">
      <alignment horizontal="justify" vertical="center"/>
    </xf>
    <xf numFmtId="167" fontId="5" fillId="8" borderId="26" xfId="1" applyNumberFormat="1" applyFont="1" applyFill="1" applyBorder="1" applyAlignment="1">
      <alignment horizontal="justify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1047749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151562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99"/>
  <sheetViews>
    <sheetView showGridLines="0" tabSelected="1" zoomScaleNormal="100" zoomScaleSheetLayoutView="120" workbookViewId="0">
      <selection activeCell="K20" sqref="K20"/>
    </sheetView>
  </sheetViews>
  <sheetFormatPr baseColWidth="10" defaultColWidth="10.85546875" defaultRowHeight="11.25" customHeight="1" x14ac:dyDescent="0.25"/>
  <cols>
    <col min="1" max="1" width="22" style="10" customWidth="1"/>
    <col min="2" max="2" width="17.5703125" style="10" customWidth="1"/>
    <col min="3" max="3" width="9.42578125" style="10" customWidth="1"/>
    <col min="4" max="4" width="16.5703125" style="10" customWidth="1"/>
    <col min="5" max="5" width="11" style="10" customWidth="1"/>
    <col min="6" max="6" width="15.7109375" style="10" customWidth="1"/>
    <col min="7" max="254" width="10.85546875" style="10" customWidth="1"/>
    <col min="255" max="16384" width="10.85546875" style="11"/>
  </cols>
  <sheetData>
    <row r="1" spans="1:6" ht="15" customHeight="1" x14ac:dyDescent="0.25">
      <c r="A1" s="9"/>
      <c r="B1" s="9"/>
      <c r="C1" s="9"/>
      <c r="D1" s="9"/>
      <c r="E1" s="9"/>
      <c r="F1" s="9"/>
    </row>
    <row r="2" spans="1:6" ht="15" customHeight="1" x14ac:dyDescent="0.25">
      <c r="A2" s="9"/>
      <c r="B2" s="9"/>
      <c r="C2" s="9"/>
      <c r="D2" s="9"/>
      <c r="E2" s="9"/>
      <c r="F2" s="9"/>
    </row>
    <row r="3" spans="1:6" ht="15" customHeight="1" x14ac:dyDescent="0.25">
      <c r="A3" s="9"/>
      <c r="B3" s="9"/>
      <c r="C3" s="9"/>
      <c r="D3" s="9"/>
      <c r="E3" s="9"/>
      <c r="F3" s="9"/>
    </row>
    <row r="4" spans="1:6" ht="15" customHeight="1" x14ac:dyDescent="0.25">
      <c r="A4" s="9"/>
      <c r="B4" s="9"/>
      <c r="C4" s="9"/>
      <c r="D4" s="9"/>
      <c r="E4" s="9"/>
      <c r="F4" s="9"/>
    </row>
    <row r="5" spans="1:6" ht="15" customHeight="1" x14ac:dyDescent="0.25">
      <c r="A5" s="9"/>
      <c r="B5" s="9"/>
      <c r="C5" s="9"/>
      <c r="D5" s="9"/>
      <c r="E5" s="9"/>
      <c r="F5" s="9"/>
    </row>
    <row r="6" spans="1:6" ht="15" customHeight="1" x14ac:dyDescent="0.25">
      <c r="A6" s="9"/>
      <c r="B6" s="9"/>
      <c r="C6" s="9"/>
      <c r="D6" s="9"/>
      <c r="E6" s="9"/>
      <c r="F6" s="9"/>
    </row>
    <row r="7" spans="1:6" ht="15" customHeight="1" x14ac:dyDescent="0.25">
      <c r="A7" s="12"/>
      <c r="B7" s="13"/>
      <c r="C7" s="9"/>
      <c r="D7" s="13"/>
      <c r="E7" s="13"/>
      <c r="F7" s="13"/>
    </row>
    <row r="8" spans="1:6" ht="12" customHeight="1" x14ac:dyDescent="0.25">
      <c r="A8" s="14" t="s">
        <v>0</v>
      </c>
      <c r="B8" s="15" t="s">
        <v>1</v>
      </c>
      <c r="C8" s="16"/>
      <c r="D8" s="113" t="s">
        <v>114</v>
      </c>
      <c r="E8" s="114"/>
      <c r="F8" s="17">
        <v>60000</v>
      </c>
    </row>
    <row r="9" spans="1:6" ht="12.75" x14ac:dyDescent="0.25">
      <c r="A9" s="18" t="s">
        <v>2</v>
      </c>
      <c r="B9" s="19" t="s">
        <v>98</v>
      </c>
      <c r="C9" s="16"/>
      <c r="D9" s="115" t="s">
        <v>3</v>
      </c>
      <c r="E9" s="116"/>
      <c r="F9" s="21" t="s">
        <v>117</v>
      </c>
    </row>
    <row r="10" spans="1:6" ht="12.75" x14ac:dyDescent="0.25">
      <c r="A10" s="18" t="s">
        <v>4</v>
      </c>
      <c r="B10" s="15" t="s">
        <v>5</v>
      </c>
      <c r="C10" s="16"/>
      <c r="D10" s="115" t="s">
        <v>115</v>
      </c>
      <c r="E10" s="116"/>
      <c r="F10" s="22">
        <v>500</v>
      </c>
    </row>
    <row r="11" spans="1:6" ht="11.25" customHeight="1" x14ac:dyDescent="0.25">
      <c r="A11" s="18" t="s">
        <v>6</v>
      </c>
      <c r="B11" s="23" t="s">
        <v>7</v>
      </c>
      <c r="C11" s="16"/>
      <c r="D11" s="139" t="s">
        <v>8</v>
      </c>
      <c r="E11" s="140"/>
      <c r="F11" s="24">
        <f>(F8*F10)</f>
        <v>30000000</v>
      </c>
    </row>
    <row r="12" spans="1:6" ht="12.75" x14ac:dyDescent="0.25">
      <c r="A12" s="18" t="s">
        <v>9</v>
      </c>
      <c r="B12" s="15" t="s">
        <v>10</v>
      </c>
      <c r="C12" s="16"/>
      <c r="D12" s="115" t="s">
        <v>11</v>
      </c>
      <c r="E12" s="116"/>
      <c r="F12" s="21" t="s">
        <v>12</v>
      </c>
    </row>
    <row r="13" spans="1:6" ht="12.75" customHeight="1" x14ac:dyDescent="0.25">
      <c r="A13" s="18" t="s">
        <v>13</v>
      </c>
      <c r="B13" s="23" t="s">
        <v>14</v>
      </c>
      <c r="C13" s="16"/>
      <c r="D13" s="115" t="s">
        <v>15</v>
      </c>
      <c r="E13" s="116"/>
      <c r="F13" s="20" t="s">
        <v>117</v>
      </c>
    </row>
    <row r="14" spans="1:6" ht="12.75" x14ac:dyDescent="0.25">
      <c r="A14" s="18" t="s">
        <v>16</v>
      </c>
      <c r="B14" s="25">
        <v>45014</v>
      </c>
      <c r="C14" s="16"/>
      <c r="D14" s="117" t="s">
        <v>17</v>
      </c>
      <c r="E14" s="118"/>
      <c r="F14" s="20" t="s">
        <v>18</v>
      </c>
    </row>
    <row r="15" spans="1:6" ht="12" customHeight="1" x14ac:dyDescent="0.25">
      <c r="A15" s="26"/>
      <c r="B15" s="27"/>
      <c r="C15" s="13"/>
      <c r="D15" s="28"/>
      <c r="E15" s="28"/>
      <c r="F15" s="1"/>
    </row>
    <row r="16" spans="1:6" ht="12" customHeight="1" x14ac:dyDescent="0.25">
      <c r="A16" s="119" t="s">
        <v>19</v>
      </c>
      <c r="B16" s="120"/>
      <c r="C16" s="120"/>
      <c r="D16" s="120"/>
      <c r="E16" s="120"/>
      <c r="F16" s="120"/>
    </row>
    <row r="17" spans="1:254" ht="12" customHeight="1" x14ac:dyDescent="0.25">
      <c r="A17" s="29"/>
      <c r="B17" s="30"/>
      <c r="C17" s="30"/>
      <c r="D17" s="30"/>
      <c r="E17" s="30"/>
      <c r="F17" s="30"/>
    </row>
    <row r="18" spans="1:254" ht="12" customHeight="1" x14ac:dyDescent="0.25">
      <c r="A18" s="124" t="s">
        <v>20</v>
      </c>
      <c r="B18" s="125"/>
      <c r="C18" s="125"/>
      <c r="D18" s="125"/>
      <c r="E18" s="125"/>
      <c r="F18" s="126"/>
    </row>
    <row r="19" spans="1:254" s="8" customFormat="1" ht="24" customHeight="1" x14ac:dyDescent="0.25">
      <c r="A19" s="2" t="s">
        <v>21</v>
      </c>
      <c r="B19" s="2" t="s">
        <v>22</v>
      </c>
      <c r="C19" s="2" t="s">
        <v>23</v>
      </c>
      <c r="D19" s="2" t="s">
        <v>24</v>
      </c>
      <c r="E19" s="2" t="s">
        <v>25</v>
      </c>
      <c r="F19" s="2" t="s">
        <v>26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D19" s="7"/>
      <c r="IE19" s="7"/>
      <c r="IF19" s="7"/>
      <c r="IG19" s="7"/>
      <c r="IH19" s="7"/>
      <c r="II19" s="7"/>
      <c r="IJ19" s="7"/>
      <c r="IK19" s="7"/>
      <c r="IL19" s="7"/>
      <c r="IM19" s="7"/>
      <c r="IN19" s="7"/>
      <c r="IO19" s="7"/>
      <c r="IP19" s="7"/>
      <c r="IQ19" s="7"/>
      <c r="IR19" s="7"/>
      <c r="IS19" s="7"/>
      <c r="IT19" s="7"/>
    </row>
    <row r="20" spans="1:254" ht="12.75" x14ac:dyDescent="0.25">
      <c r="A20" s="20" t="s">
        <v>27</v>
      </c>
      <c r="B20" s="20" t="s">
        <v>28</v>
      </c>
      <c r="C20" s="31">
        <v>0.25</v>
      </c>
      <c r="D20" s="20" t="s">
        <v>29</v>
      </c>
      <c r="E20" s="24">
        <v>25000</v>
      </c>
      <c r="F20" s="24">
        <f>(C20*E20)</f>
        <v>6250</v>
      </c>
    </row>
    <row r="21" spans="1:254" ht="12.75" customHeight="1" x14ac:dyDescent="0.25">
      <c r="A21" s="20" t="s">
        <v>30</v>
      </c>
      <c r="B21" s="20" t="s">
        <v>28</v>
      </c>
      <c r="C21" s="31">
        <v>0.375</v>
      </c>
      <c r="D21" s="20" t="s">
        <v>31</v>
      </c>
      <c r="E21" s="24">
        <v>25000</v>
      </c>
      <c r="F21" s="24">
        <f t="shared" ref="F21:F27" si="0">(C21*E21)</f>
        <v>9375</v>
      </c>
    </row>
    <row r="22" spans="1:254" ht="12.75" customHeight="1" x14ac:dyDescent="0.25">
      <c r="A22" s="20" t="s">
        <v>32</v>
      </c>
      <c r="B22" s="20" t="s">
        <v>28</v>
      </c>
      <c r="C22" s="31">
        <v>0.25</v>
      </c>
      <c r="D22" s="20" t="s">
        <v>33</v>
      </c>
      <c r="E22" s="24">
        <v>25000</v>
      </c>
      <c r="F22" s="24">
        <f t="shared" si="0"/>
        <v>6250</v>
      </c>
    </row>
    <row r="23" spans="1:254" ht="12.75" x14ac:dyDescent="0.25">
      <c r="A23" s="20" t="s">
        <v>34</v>
      </c>
      <c r="B23" s="20" t="s">
        <v>28</v>
      </c>
      <c r="C23" s="31">
        <v>1</v>
      </c>
      <c r="D23" s="20" t="s">
        <v>33</v>
      </c>
      <c r="E23" s="24">
        <v>25000</v>
      </c>
      <c r="F23" s="24">
        <f t="shared" si="0"/>
        <v>25000</v>
      </c>
    </row>
    <row r="24" spans="1:254" ht="12.75" x14ac:dyDescent="0.25">
      <c r="A24" s="20" t="s">
        <v>35</v>
      </c>
      <c r="B24" s="20" t="s">
        <v>28</v>
      </c>
      <c r="C24" s="31">
        <v>1.25</v>
      </c>
      <c r="D24" s="20" t="s">
        <v>36</v>
      </c>
      <c r="E24" s="24">
        <v>25000</v>
      </c>
      <c r="F24" s="24">
        <f t="shared" si="0"/>
        <v>31250</v>
      </c>
    </row>
    <row r="25" spans="1:254" ht="12.75" x14ac:dyDescent="0.25">
      <c r="A25" s="20" t="s">
        <v>37</v>
      </c>
      <c r="B25" s="20" t="s">
        <v>28</v>
      </c>
      <c r="C25" s="31">
        <v>3</v>
      </c>
      <c r="D25" s="20" t="s">
        <v>36</v>
      </c>
      <c r="E25" s="24">
        <v>25000</v>
      </c>
      <c r="F25" s="24">
        <f t="shared" si="0"/>
        <v>75000</v>
      </c>
    </row>
    <row r="26" spans="1:254" ht="12.75" x14ac:dyDescent="0.25">
      <c r="A26" s="20" t="s">
        <v>39</v>
      </c>
      <c r="B26" s="20" t="s">
        <v>28</v>
      </c>
      <c r="C26" s="31">
        <v>0.75</v>
      </c>
      <c r="D26" s="20" t="s">
        <v>29</v>
      </c>
      <c r="E26" s="24">
        <v>25000</v>
      </c>
      <c r="F26" s="24">
        <f>(C26*E26)</f>
        <v>18750</v>
      </c>
    </row>
    <row r="27" spans="1:254" ht="12.75" x14ac:dyDescent="0.25">
      <c r="A27" s="20" t="s">
        <v>38</v>
      </c>
      <c r="B27" s="20" t="s">
        <v>28</v>
      </c>
      <c r="C27" s="31">
        <v>150</v>
      </c>
      <c r="D27" s="20" t="s">
        <v>118</v>
      </c>
      <c r="E27" s="24">
        <v>25000</v>
      </c>
      <c r="F27" s="24">
        <f t="shared" si="0"/>
        <v>3750000</v>
      </c>
    </row>
    <row r="28" spans="1:254" ht="12.75" customHeight="1" x14ac:dyDescent="0.25">
      <c r="A28" s="127" t="s">
        <v>40</v>
      </c>
      <c r="B28" s="128"/>
      <c r="C28" s="128"/>
      <c r="D28" s="128"/>
      <c r="E28" s="129"/>
      <c r="F28" s="32">
        <f>SUM(F20:F27)</f>
        <v>3921875</v>
      </c>
    </row>
    <row r="29" spans="1:254" ht="12" customHeight="1" x14ac:dyDescent="0.25">
      <c r="A29" s="29"/>
      <c r="B29" s="30"/>
      <c r="C29" s="30"/>
      <c r="D29" s="30"/>
      <c r="E29" s="33"/>
      <c r="F29" s="33"/>
    </row>
    <row r="30" spans="1:254" ht="12" customHeight="1" x14ac:dyDescent="0.25">
      <c r="A30" s="130" t="s">
        <v>41</v>
      </c>
      <c r="B30" s="131"/>
      <c r="C30" s="131"/>
      <c r="D30" s="131"/>
      <c r="E30" s="131"/>
      <c r="F30" s="132"/>
    </row>
    <row r="31" spans="1:254" s="8" customFormat="1" ht="24" customHeight="1" x14ac:dyDescent="0.25">
      <c r="A31" s="3" t="s">
        <v>21</v>
      </c>
      <c r="B31" s="4" t="s">
        <v>22</v>
      </c>
      <c r="C31" s="4" t="s">
        <v>23</v>
      </c>
      <c r="D31" s="3" t="s">
        <v>24</v>
      </c>
      <c r="E31" s="4" t="s">
        <v>25</v>
      </c>
      <c r="F31" s="3" t="s">
        <v>26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  <c r="IR31" s="7"/>
      <c r="IS31" s="7"/>
      <c r="IT31" s="7"/>
    </row>
    <row r="32" spans="1:254" ht="12" customHeight="1" x14ac:dyDescent="0.25">
      <c r="A32" s="34" t="s">
        <v>42</v>
      </c>
      <c r="B32" s="34"/>
      <c r="C32" s="34"/>
      <c r="D32" s="34"/>
      <c r="E32" s="35"/>
      <c r="F32" s="35"/>
    </row>
    <row r="33" spans="1:254" ht="12" customHeight="1" x14ac:dyDescent="0.25">
      <c r="A33" s="133" t="s">
        <v>43</v>
      </c>
      <c r="B33" s="134"/>
      <c r="C33" s="134"/>
      <c r="D33" s="134"/>
      <c r="E33" s="135"/>
      <c r="F33" s="36">
        <f>SUM(F32:F32)</f>
        <v>0</v>
      </c>
    </row>
    <row r="34" spans="1:254" ht="12" customHeight="1" x14ac:dyDescent="0.25">
      <c r="A34" s="37"/>
      <c r="B34" s="38"/>
      <c r="C34" s="38"/>
      <c r="D34" s="38"/>
      <c r="E34" s="39"/>
      <c r="F34" s="39"/>
    </row>
    <row r="35" spans="1:254" ht="12" customHeight="1" x14ac:dyDescent="0.25">
      <c r="A35" s="130" t="s">
        <v>44</v>
      </c>
      <c r="B35" s="131"/>
      <c r="C35" s="131"/>
      <c r="D35" s="131"/>
      <c r="E35" s="131"/>
      <c r="F35" s="132"/>
    </row>
    <row r="36" spans="1:254" s="8" customFormat="1" ht="24" customHeight="1" x14ac:dyDescent="0.25">
      <c r="A36" s="5" t="s">
        <v>21</v>
      </c>
      <c r="B36" s="5" t="s">
        <v>22</v>
      </c>
      <c r="C36" s="5" t="s">
        <v>23</v>
      </c>
      <c r="D36" s="5" t="s">
        <v>24</v>
      </c>
      <c r="E36" s="6" t="s">
        <v>25</v>
      </c>
      <c r="F36" s="5" t="s">
        <v>26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  <c r="IR36" s="7"/>
      <c r="IS36" s="7"/>
      <c r="IT36" s="7"/>
    </row>
    <row r="37" spans="1:254" ht="12.75" customHeight="1" x14ac:dyDescent="0.25">
      <c r="A37" s="20" t="s">
        <v>45</v>
      </c>
      <c r="B37" s="20" t="s">
        <v>116</v>
      </c>
      <c r="C37" s="31">
        <v>0.125</v>
      </c>
      <c r="D37" s="20" t="s">
        <v>46</v>
      </c>
      <c r="E37" s="24">
        <v>280000</v>
      </c>
      <c r="F37" s="24">
        <f>E37*C37</f>
        <v>35000</v>
      </c>
      <c r="H37" s="40"/>
    </row>
    <row r="38" spans="1:254" ht="12.75" customHeight="1" x14ac:dyDescent="0.25">
      <c r="A38" s="20" t="s">
        <v>47</v>
      </c>
      <c r="B38" s="20" t="s">
        <v>116</v>
      </c>
      <c r="C38" s="31">
        <v>0.25</v>
      </c>
      <c r="D38" s="20" t="s">
        <v>33</v>
      </c>
      <c r="E38" s="24">
        <v>100000</v>
      </c>
      <c r="F38" s="24">
        <f t="shared" ref="F38:F41" si="1">E38*C38</f>
        <v>25000</v>
      </c>
      <c r="H38" s="40"/>
    </row>
    <row r="39" spans="1:254" s="46" customFormat="1" ht="12.75" customHeight="1" x14ac:dyDescent="0.25">
      <c r="A39" s="41" t="s">
        <v>48</v>
      </c>
      <c r="B39" s="41" t="s">
        <v>116</v>
      </c>
      <c r="C39" s="42">
        <v>0.25</v>
      </c>
      <c r="D39" s="41" t="s">
        <v>49</v>
      </c>
      <c r="E39" s="43">
        <v>100000</v>
      </c>
      <c r="F39" s="43">
        <f t="shared" si="1"/>
        <v>25000</v>
      </c>
      <c r="G39" s="44"/>
      <c r="H39" s="45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  <c r="BH39" s="44"/>
      <c r="BI39" s="44"/>
      <c r="BJ39" s="44"/>
      <c r="BK39" s="44"/>
      <c r="BL39" s="44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4"/>
      <c r="CA39" s="44"/>
      <c r="CB39" s="44"/>
      <c r="CC39" s="44"/>
      <c r="CD39" s="44"/>
      <c r="CE39" s="44"/>
      <c r="CF39" s="44"/>
      <c r="CG39" s="44"/>
      <c r="CH39" s="44"/>
      <c r="CI39" s="44"/>
      <c r="CJ39" s="44"/>
      <c r="CK39" s="44"/>
      <c r="CL39" s="44"/>
      <c r="CM39" s="44"/>
      <c r="CN39" s="44"/>
      <c r="CO39" s="44"/>
      <c r="CP39" s="44"/>
      <c r="CQ39" s="44"/>
      <c r="CR39" s="44"/>
      <c r="CS39" s="44"/>
      <c r="CT39" s="44"/>
      <c r="CU39" s="44"/>
      <c r="CV39" s="44"/>
      <c r="CW39" s="44"/>
      <c r="CX39" s="44"/>
      <c r="CY39" s="44"/>
      <c r="CZ39" s="44"/>
      <c r="DA39" s="44"/>
      <c r="DB39" s="44"/>
      <c r="DC39" s="44"/>
      <c r="DD39" s="44"/>
      <c r="DE39" s="44"/>
      <c r="DF39" s="44"/>
      <c r="DG39" s="44"/>
      <c r="DH39" s="44"/>
      <c r="DI39" s="44"/>
      <c r="DJ39" s="44"/>
      <c r="DK39" s="44"/>
      <c r="DL39" s="44"/>
      <c r="DM39" s="44"/>
      <c r="DN39" s="44"/>
      <c r="DO39" s="44"/>
      <c r="DP39" s="44"/>
      <c r="DQ39" s="44"/>
      <c r="DR39" s="44"/>
      <c r="DS39" s="44"/>
      <c r="DT39" s="44"/>
      <c r="DU39" s="44"/>
      <c r="DV39" s="44"/>
      <c r="DW39" s="44"/>
      <c r="DX39" s="44"/>
      <c r="DY39" s="44"/>
      <c r="DZ39" s="44"/>
      <c r="EA39" s="44"/>
      <c r="EB39" s="44"/>
      <c r="EC39" s="44"/>
      <c r="ED39" s="44"/>
      <c r="EE39" s="44"/>
      <c r="EF39" s="44"/>
      <c r="EG39" s="44"/>
      <c r="EH39" s="44"/>
      <c r="EI39" s="44"/>
      <c r="EJ39" s="44"/>
      <c r="EK39" s="44"/>
      <c r="EL39" s="44"/>
      <c r="EM39" s="44"/>
      <c r="EN39" s="44"/>
      <c r="EO39" s="44"/>
      <c r="EP39" s="44"/>
      <c r="EQ39" s="44"/>
      <c r="ER39" s="44"/>
      <c r="ES39" s="44"/>
      <c r="ET39" s="44"/>
      <c r="EU39" s="44"/>
      <c r="EV39" s="44"/>
      <c r="EW39" s="44"/>
      <c r="EX39" s="44"/>
      <c r="EY39" s="44"/>
      <c r="EZ39" s="44"/>
      <c r="FA39" s="44"/>
      <c r="FB39" s="44"/>
      <c r="FC39" s="44"/>
      <c r="FD39" s="44"/>
      <c r="FE39" s="44"/>
      <c r="FF39" s="44"/>
      <c r="FG39" s="44"/>
      <c r="FH39" s="44"/>
      <c r="FI39" s="44"/>
      <c r="FJ39" s="44"/>
      <c r="FK39" s="44"/>
      <c r="FL39" s="44"/>
      <c r="FM39" s="44"/>
      <c r="FN39" s="44"/>
      <c r="FO39" s="44"/>
      <c r="FP39" s="44"/>
      <c r="FQ39" s="44"/>
      <c r="FR39" s="44"/>
      <c r="FS39" s="44"/>
      <c r="FT39" s="44"/>
      <c r="FU39" s="44"/>
      <c r="FV39" s="44"/>
      <c r="FW39" s="44"/>
      <c r="FX39" s="44"/>
      <c r="FY39" s="44"/>
      <c r="FZ39" s="44"/>
      <c r="GA39" s="44"/>
      <c r="GB39" s="44"/>
      <c r="GC39" s="44"/>
      <c r="GD39" s="44"/>
      <c r="GE39" s="44"/>
      <c r="GF39" s="44"/>
      <c r="GG39" s="44"/>
      <c r="GH39" s="44"/>
      <c r="GI39" s="44"/>
      <c r="GJ39" s="44"/>
      <c r="GK39" s="44"/>
      <c r="GL39" s="44"/>
      <c r="GM39" s="44"/>
      <c r="GN39" s="44"/>
      <c r="GO39" s="44"/>
      <c r="GP39" s="44"/>
      <c r="GQ39" s="44"/>
      <c r="GR39" s="44"/>
      <c r="GS39" s="44"/>
      <c r="GT39" s="44"/>
      <c r="GU39" s="44"/>
      <c r="GV39" s="44"/>
      <c r="GW39" s="44"/>
      <c r="GX39" s="44"/>
      <c r="GY39" s="44"/>
      <c r="GZ39" s="44"/>
      <c r="HA39" s="44"/>
      <c r="HB39" s="44"/>
      <c r="HC39" s="44"/>
      <c r="HD39" s="44"/>
      <c r="HE39" s="44"/>
      <c r="HF39" s="44"/>
      <c r="HG39" s="44"/>
      <c r="HH39" s="44"/>
      <c r="HI39" s="44"/>
      <c r="HJ39" s="44"/>
      <c r="HK39" s="44"/>
      <c r="HL39" s="44"/>
      <c r="HM39" s="44"/>
      <c r="HN39" s="44"/>
      <c r="HO39" s="44"/>
      <c r="HP39" s="44"/>
      <c r="HQ39" s="44"/>
      <c r="HR39" s="44"/>
      <c r="HS39" s="44"/>
      <c r="HT39" s="44"/>
      <c r="HU39" s="44"/>
      <c r="HV39" s="44"/>
      <c r="HW39" s="44"/>
      <c r="HX39" s="44"/>
      <c r="HY39" s="44"/>
      <c r="HZ39" s="44"/>
      <c r="IA39" s="44"/>
      <c r="IB39" s="44"/>
      <c r="IC39" s="44"/>
      <c r="ID39" s="44"/>
      <c r="IE39" s="44"/>
      <c r="IF39" s="44"/>
      <c r="IG39" s="44"/>
      <c r="IH39" s="44"/>
      <c r="II39" s="44"/>
      <c r="IJ39" s="44"/>
      <c r="IK39" s="44"/>
      <c r="IL39" s="44"/>
      <c r="IM39" s="44"/>
      <c r="IN39" s="44"/>
      <c r="IO39" s="44"/>
      <c r="IP39" s="44"/>
      <c r="IQ39" s="44"/>
      <c r="IR39" s="44"/>
      <c r="IS39" s="44"/>
      <c r="IT39" s="44"/>
    </row>
    <row r="40" spans="1:254" s="46" customFormat="1" ht="12.75" customHeight="1" x14ac:dyDescent="0.25">
      <c r="A40" s="41" t="s">
        <v>106</v>
      </c>
      <c r="B40" s="41" t="s">
        <v>116</v>
      </c>
      <c r="C40" s="42">
        <v>0.125</v>
      </c>
      <c r="D40" s="41" t="s">
        <v>107</v>
      </c>
      <c r="E40" s="43">
        <v>280000</v>
      </c>
      <c r="F40" s="43">
        <f t="shared" si="1"/>
        <v>35000</v>
      </c>
      <c r="G40" s="44"/>
      <c r="H40" s="45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4"/>
      <c r="BK40" s="44"/>
      <c r="BL40" s="44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4"/>
      <c r="CA40" s="44"/>
      <c r="CB40" s="44"/>
      <c r="CC40" s="44"/>
      <c r="CD40" s="44"/>
      <c r="CE40" s="44"/>
      <c r="CF40" s="44"/>
      <c r="CG40" s="44"/>
      <c r="CH40" s="44"/>
      <c r="CI40" s="44"/>
      <c r="CJ40" s="44"/>
      <c r="CK40" s="44"/>
      <c r="CL40" s="44"/>
      <c r="CM40" s="44"/>
      <c r="CN40" s="44"/>
      <c r="CO40" s="44"/>
      <c r="CP40" s="44"/>
      <c r="CQ40" s="44"/>
      <c r="CR40" s="44"/>
      <c r="CS40" s="44"/>
      <c r="CT40" s="44"/>
      <c r="CU40" s="44"/>
      <c r="CV40" s="44"/>
      <c r="CW40" s="44"/>
      <c r="CX40" s="44"/>
      <c r="CY40" s="44"/>
      <c r="CZ40" s="44"/>
      <c r="DA40" s="44"/>
      <c r="DB40" s="44"/>
      <c r="DC40" s="44"/>
      <c r="DD40" s="44"/>
      <c r="DE40" s="44"/>
      <c r="DF40" s="44"/>
      <c r="DG40" s="44"/>
      <c r="DH40" s="44"/>
      <c r="DI40" s="44"/>
      <c r="DJ40" s="44"/>
      <c r="DK40" s="44"/>
      <c r="DL40" s="44"/>
      <c r="DM40" s="44"/>
      <c r="DN40" s="44"/>
      <c r="DO40" s="44"/>
      <c r="DP40" s="44"/>
      <c r="DQ40" s="44"/>
      <c r="DR40" s="44"/>
      <c r="DS40" s="44"/>
      <c r="DT40" s="44"/>
      <c r="DU40" s="44"/>
      <c r="DV40" s="44"/>
      <c r="DW40" s="44"/>
      <c r="DX40" s="44"/>
      <c r="DY40" s="44"/>
      <c r="DZ40" s="44"/>
      <c r="EA40" s="44"/>
      <c r="EB40" s="44"/>
      <c r="EC40" s="44"/>
      <c r="ED40" s="44"/>
      <c r="EE40" s="44"/>
      <c r="EF40" s="44"/>
      <c r="EG40" s="44"/>
      <c r="EH40" s="44"/>
      <c r="EI40" s="44"/>
      <c r="EJ40" s="44"/>
      <c r="EK40" s="44"/>
      <c r="EL40" s="44"/>
      <c r="EM40" s="44"/>
      <c r="EN40" s="44"/>
      <c r="EO40" s="44"/>
      <c r="EP40" s="44"/>
      <c r="EQ40" s="44"/>
      <c r="ER40" s="44"/>
      <c r="ES40" s="44"/>
      <c r="ET40" s="44"/>
      <c r="EU40" s="44"/>
      <c r="EV40" s="44"/>
      <c r="EW40" s="44"/>
      <c r="EX40" s="44"/>
      <c r="EY40" s="44"/>
      <c r="EZ40" s="44"/>
      <c r="FA40" s="44"/>
      <c r="FB40" s="44"/>
      <c r="FC40" s="44"/>
      <c r="FD40" s="44"/>
      <c r="FE40" s="44"/>
      <c r="FF40" s="44"/>
      <c r="FG40" s="44"/>
      <c r="FH40" s="44"/>
      <c r="FI40" s="44"/>
      <c r="FJ40" s="44"/>
      <c r="FK40" s="44"/>
      <c r="FL40" s="44"/>
      <c r="FM40" s="44"/>
      <c r="FN40" s="44"/>
      <c r="FO40" s="44"/>
      <c r="FP40" s="44"/>
      <c r="FQ40" s="44"/>
      <c r="FR40" s="44"/>
      <c r="FS40" s="44"/>
      <c r="FT40" s="44"/>
      <c r="FU40" s="44"/>
      <c r="FV40" s="44"/>
      <c r="FW40" s="44"/>
      <c r="FX40" s="44"/>
      <c r="FY40" s="44"/>
      <c r="FZ40" s="44"/>
      <c r="GA40" s="44"/>
      <c r="GB40" s="44"/>
      <c r="GC40" s="44"/>
      <c r="GD40" s="44"/>
      <c r="GE40" s="44"/>
      <c r="GF40" s="44"/>
      <c r="GG40" s="44"/>
      <c r="GH40" s="44"/>
      <c r="GI40" s="44"/>
      <c r="GJ40" s="44"/>
      <c r="GK40" s="44"/>
      <c r="GL40" s="44"/>
      <c r="GM40" s="44"/>
      <c r="GN40" s="44"/>
      <c r="GO40" s="44"/>
      <c r="GP40" s="44"/>
      <c r="GQ40" s="44"/>
      <c r="GR40" s="44"/>
      <c r="GS40" s="44"/>
      <c r="GT40" s="44"/>
      <c r="GU40" s="44"/>
      <c r="GV40" s="44"/>
      <c r="GW40" s="44"/>
      <c r="GX40" s="44"/>
      <c r="GY40" s="44"/>
      <c r="GZ40" s="44"/>
      <c r="HA40" s="44"/>
      <c r="HB40" s="44"/>
      <c r="HC40" s="44"/>
      <c r="HD40" s="44"/>
      <c r="HE40" s="44"/>
      <c r="HF40" s="44"/>
      <c r="HG40" s="44"/>
      <c r="HH40" s="44"/>
      <c r="HI40" s="44"/>
      <c r="HJ40" s="44"/>
      <c r="HK40" s="44"/>
      <c r="HL40" s="44"/>
      <c r="HM40" s="44"/>
      <c r="HN40" s="44"/>
      <c r="HO40" s="44"/>
      <c r="HP40" s="44"/>
      <c r="HQ40" s="44"/>
      <c r="HR40" s="44"/>
      <c r="HS40" s="44"/>
      <c r="HT40" s="44"/>
      <c r="HU40" s="44"/>
      <c r="HV40" s="44"/>
      <c r="HW40" s="44"/>
      <c r="HX40" s="44"/>
      <c r="HY40" s="44"/>
      <c r="HZ40" s="44"/>
      <c r="IA40" s="44"/>
      <c r="IB40" s="44"/>
      <c r="IC40" s="44"/>
      <c r="ID40" s="44"/>
      <c r="IE40" s="44"/>
      <c r="IF40" s="44"/>
      <c r="IG40" s="44"/>
      <c r="IH40" s="44"/>
      <c r="II40" s="44"/>
      <c r="IJ40" s="44"/>
      <c r="IK40" s="44"/>
      <c r="IL40" s="44"/>
      <c r="IM40" s="44"/>
      <c r="IN40" s="44"/>
      <c r="IO40" s="44"/>
      <c r="IP40" s="44"/>
      <c r="IQ40" s="44"/>
      <c r="IR40" s="44"/>
      <c r="IS40" s="44"/>
      <c r="IT40" s="44"/>
    </row>
    <row r="41" spans="1:254" s="46" customFormat="1" ht="12.75" customHeight="1" x14ac:dyDescent="0.25">
      <c r="A41" s="41" t="s">
        <v>50</v>
      </c>
      <c r="B41" s="41" t="s">
        <v>116</v>
      </c>
      <c r="C41" s="42">
        <v>0.125</v>
      </c>
      <c r="D41" s="41" t="s">
        <v>33</v>
      </c>
      <c r="E41" s="43">
        <v>280000</v>
      </c>
      <c r="F41" s="43">
        <f t="shared" si="1"/>
        <v>35000</v>
      </c>
      <c r="G41" s="44"/>
      <c r="H41" s="45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4"/>
      <c r="BK41" s="44"/>
      <c r="BL41" s="44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4"/>
      <c r="CA41" s="44"/>
      <c r="CB41" s="44"/>
      <c r="CC41" s="44"/>
      <c r="CD41" s="44"/>
      <c r="CE41" s="44"/>
      <c r="CF41" s="44"/>
      <c r="CG41" s="44"/>
      <c r="CH41" s="44"/>
      <c r="CI41" s="44"/>
      <c r="CJ41" s="44"/>
      <c r="CK41" s="44"/>
      <c r="CL41" s="44"/>
      <c r="CM41" s="44"/>
      <c r="CN41" s="44"/>
      <c r="CO41" s="44"/>
      <c r="CP41" s="44"/>
      <c r="CQ41" s="44"/>
      <c r="CR41" s="44"/>
      <c r="CS41" s="44"/>
      <c r="CT41" s="44"/>
      <c r="CU41" s="44"/>
      <c r="CV41" s="44"/>
      <c r="CW41" s="44"/>
      <c r="CX41" s="44"/>
      <c r="CY41" s="44"/>
      <c r="CZ41" s="44"/>
      <c r="DA41" s="44"/>
      <c r="DB41" s="44"/>
      <c r="DC41" s="44"/>
      <c r="DD41" s="44"/>
      <c r="DE41" s="44"/>
      <c r="DF41" s="44"/>
      <c r="DG41" s="44"/>
      <c r="DH41" s="44"/>
      <c r="DI41" s="44"/>
      <c r="DJ41" s="44"/>
      <c r="DK41" s="44"/>
      <c r="DL41" s="44"/>
      <c r="DM41" s="44"/>
      <c r="DN41" s="44"/>
      <c r="DO41" s="44"/>
      <c r="DP41" s="44"/>
      <c r="DQ41" s="44"/>
      <c r="DR41" s="44"/>
      <c r="DS41" s="44"/>
      <c r="DT41" s="44"/>
      <c r="DU41" s="44"/>
      <c r="DV41" s="44"/>
      <c r="DW41" s="44"/>
      <c r="DX41" s="44"/>
      <c r="DY41" s="44"/>
      <c r="DZ41" s="44"/>
      <c r="EA41" s="44"/>
      <c r="EB41" s="44"/>
      <c r="EC41" s="44"/>
      <c r="ED41" s="44"/>
      <c r="EE41" s="44"/>
      <c r="EF41" s="44"/>
      <c r="EG41" s="44"/>
      <c r="EH41" s="44"/>
      <c r="EI41" s="44"/>
      <c r="EJ41" s="44"/>
      <c r="EK41" s="44"/>
      <c r="EL41" s="44"/>
      <c r="EM41" s="44"/>
      <c r="EN41" s="44"/>
      <c r="EO41" s="44"/>
      <c r="EP41" s="44"/>
      <c r="EQ41" s="44"/>
      <c r="ER41" s="44"/>
      <c r="ES41" s="44"/>
      <c r="ET41" s="44"/>
      <c r="EU41" s="44"/>
      <c r="EV41" s="44"/>
      <c r="EW41" s="44"/>
      <c r="EX41" s="44"/>
      <c r="EY41" s="44"/>
      <c r="EZ41" s="44"/>
      <c r="FA41" s="44"/>
      <c r="FB41" s="44"/>
      <c r="FC41" s="44"/>
      <c r="FD41" s="44"/>
      <c r="FE41" s="44"/>
      <c r="FF41" s="44"/>
      <c r="FG41" s="44"/>
      <c r="FH41" s="44"/>
      <c r="FI41" s="44"/>
      <c r="FJ41" s="44"/>
      <c r="FK41" s="44"/>
      <c r="FL41" s="44"/>
      <c r="FM41" s="44"/>
      <c r="FN41" s="44"/>
      <c r="FO41" s="44"/>
      <c r="FP41" s="44"/>
      <c r="FQ41" s="44"/>
      <c r="FR41" s="44"/>
      <c r="FS41" s="44"/>
      <c r="FT41" s="44"/>
      <c r="FU41" s="44"/>
      <c r="FV41" s="44"/>
      <c r="FW41" s="44"/>
      <c r="FX41" s="44"/>
      <c r="FY41" s="44"/>
      <c r="FZ41" s="44"/>
      <c r="GA41" s="44"/>
      <c r="GB41" s="44"/>
      <c r="GC41" s="44"/>
      <c r="GD41" s="44"/>
      <c r="GE41" s="44"/>
      <c r="GF41" s="44"/>
      <c r="GG41" s="44"/>
      <c r="GH41" s="44"/>
      <c r="GI41" s="44"/>
      <c r="GJ41" s="44"/>
      <c r="GK41" s="44"/>
      <c r="GL41" s="44"/>
      <c r="GM41" s="44"/>
      <c r="GN41" s="44"/>
      <c r="GO41" s="44"/>
      <c r="GP41" s="44"/>
      <c r="GQ41" s="44"/>
      <c r="GR41" s="44"/>
      <c r="GS41" s="44"/>
      <c r="GT41" s="44"/>
      <c r="GU41" s="44"/>
      <c r="GV41" s="44"/>
      <c r="GW41" s="44"/>
      <c r="GX41" s="44"/>
      <c r="GY41" s="44"/>
      <c r="GZ41" s="44"/>
      <c r="HA41" s="44"/>
      <c r="HB41" s="44"/>
      <c r="HC41" s="44"/>
      <c r="HD41" s="44"/>
      <c r="HE41" s="44"/>
      <c r="HF41" s="44"/>
      <c r="HG41" s="44"/>
      <c r="HH41" s="44"/>
      <c r="HI41" s="44"/>
      <c r="HJ41" s="44"/>
      <c r="HK41" s="44"/>
      <c r="HL41" s="44"/>
      <c r="HM41" s="44"/>
      <c r="HN41" s="44"/>
      <c r="HO41" s="44"/>
      <c r="HP41" s="44"/>
      <c r="HQ41" s="44"/>
      <c r="HR41" s="44"/>
      <c r="HS41" s="44"/>
      <c r="HT41" s="44"/>
      <c r="HU41" s="44"/>
      <c r="HV41" s="44"/>
      <c r="HW41" s="44"/>
      <c r="HX41" s="44"/>
      <c r="HY41" s="44"/>
      <c r="HZ41" s="44"/>
      <c r="IA41" s="44"/>
      <c r="IB41" s="44"/>
      <c r="IC41" s="44"/>
      <c r="ID41" s="44"/>
      <c r="IE41" s="44"/>
      <c r="IF41" s="44"/>
      <c r="IG41" s="44"/>
      <c r="IH41" s="44"/>
      <c r="II41" s="44"/>
      <c r="IJ41" s="44"/>
      <c r="IK41" s="44"/>
      <c r="IL41" s="44"/>
      <c r="IM41" s="44"/>
      <c r="IN41" s="44"/>
      <c r="IO41" s="44"/>
      <c r="IP41" s="44"/>
      <c r="IQ41" s="44"/>
      <c r="IR41" s="44"/>
      <c r="IS41" s="44"/>
      <c r="IT41" s="44"/>
    </row>
    <row r="42" spans="1:254" ht="12.75" customHeight="1" x14ac:dyDescent="0.25">
      <c r="A42" s="136" t="s">
        <v>51</v>
      </c>
      <c r="B42" s="137"/>
      <c r="C42" s="137"/>
      <c r="D42" s="137"/>
      <c r="E42" s="138"/>
      <c r="F42" s="36">
        <f>SUM(F37:F41)</f>
        <v>155000</v>
      </c>
    </row>
    <row r="43" spans="1:254" ht="12" customHeight="1" x14ac:dyDescent="0.25">
      <c r="A43" s="37"/>
      <c r="B43" s="38"/>
      <c r="C43" s="38"/>
      <c r="D43" s="38"/>
      <c r="E43" s="39"/>
      <c r="F43" s="39"/>
    </row>
    <row r="44" spans="1:254" ht="12" customHeight="1" x14ac:dyDescent="0.25">
      <c r="A44" s="130" t="s">
        <v>52</v>
      </c>
      <c r="B44" s="131"/>
      <c r="C44" s="131"/>
      <c r="D44" s="131"/>
      <c r="E44" s="131"/>
      <c r="F44" s="132"/>
    </row>
    <row r="45" spans="1:254" s="8" customFormat="1" ht="24" customHeight="1" x14ac:dyDescent="0.25">
      <c r="A45" s="6" t="s">
        <v>53</v>
      </c>
      <c r="B45" s="6" t="s">
        <v>54</v>
      </c>
      <c r="C45" s="6" t="s">
        <v>124</v>
      </c>
      <c r="D45" s="6" t="s">
        <v>24</v>
      </c>
      <c r="E45" s="6" t="s">
        <v>25</v>
      </c>
      <c r="F45" s="6" t="s">
        <v>26</v>
      </c>
      <c r="G45" s="7"/>
      <c r="H45" s="7"/>
      <c r="I45" s="7"/>
      <c r="J45" s="102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7"/>
      <c r="GB45" s="7"/>
      <c r="GC45" s="7"/>
      <c r="GD45" s="7"/>
      <c r="GE45" s="7"/>
      <c r="GF45" s="7"/>
      <c r="GG45" s="7"/>
      <c r="GH45" s="7"/>
      <c r="GI45" s="7"/>
      <c r="GJ45" s="7"/>
      <c r="GK45" s="7"/>
      <c r="GL45" s="7"/>
      <c r="GM45" s="7"/>
      <c r="GN45" s="7"/>
      <c r="GO45" s="7"/>
      <c r="GP45" s="7"/>
      <c r="GQ45" s="7"/>
      <c r="GR45" s="7"/>
      <c r="GS45" s="7"/>
      <c r="GT45" s="7"/>
      <c r="GU45" s="7"/>
      <c r="GV45" s="7"/>
      <c r="GW45" s="7"/>
      <c r="GX45" s="7"/>
      <c r="GY45" s="7"/>
      <c r="GZ45" s="7"/>
      <c r="HA45" s="7"/>
      <c r="HB45" s="7"/>
      <c r="HC45" s="7"/>
      <c r="HD45" s="7"/>
      <c r="HE45" s="7"/>
      <c r="HF45" s="7"/>
      <c r="HG45" s="7"/>
      <c r="HH45" s="7"/>
      <c r="HI45" s="7"/>
      <c r="HJ45" s="7"/>
      <c r="HK45" s="7"/>
      <c r="HL45" s="7"/>
      <c r="HM45" s="7"/>
      <c r="HN45" s="7"/>
      <c r="HO45" s="7"/>
      <c r="HP45" s="7"/>
      <c r="HQ45" s="7"/>
      <c r="HR45" s="7"/>
      <c r="HS45" s="7"/>
      <c r="HT45" s="7"/>
      <c r="HU45" s="7"/>
      <c r="HV45" s="7"/>
      <c r="HW45" s="7"/>
      <c r="HX45" s="7"/>
      <c r="HY45" s="7"/>
      <c r="HZ45" s="7"/>
      <c r="IA45" s="7"/>
      <c r="IB45" s="7"/>
      <c r="IC45" s="7"/>
      <c r="ID45" s="7"/>
      <c r="IE45" s="7"/>
      <c r="IF45" s="7"/>
      <c r="IG45" s="7"/>
      <c r="IH45" s="7"/>
      <c r="II45" s="7"/>
      <c r="IJ45" s="7"/>
      <c r="IK45" s="7"/>
      <c r="IL45" s="7"/>
      <c r="IM45" s="7"/>
      <c r="IN45" s="7"/>
      <c r="IO45" s="7"/>
      <c r="IP45" s="7"/>
      <c r="IQ45" s="7"/>
      <c r="IR45" s="7"/>
      <c r="IS45" s="7"/>
      <c r="IT45" s="7"/>
    </row>
    <row r="46" spans="1:254" s="46" customFormat="1" ht="12.75" customHeight="1" x14ac:dyDescent="0.25">
      <c r="A46" s="121" t="s">
        <v>55</v>
      </c>
      <c r="B46" s="122"/>
      <c r="C46" s="122"/>
      <c r="D46" s="122"/>
      <c r="E46" s="122"/>
      <c r="F46" s="123"/>
      <c r="G46" s="44"/>
      <c r="H46" s="44"/>
      <c r="I46" s="44"/>
      <c r="J46" s="47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4"/>
      <c r="CA46" s="44"/>
      <c r="CB46" s="44"/>
      <c r="CC46" s="44"/>
      <c r="CD46" s="44"/>
      <c r="CE46" s="44"/>
      <c r="CF46" s="44"/>
      <c r="CG46" s="44"/>
      <c r="CH46" s="44"/>
      <c r="CI46" s="44"/>
      <c r="CJ46" s="44"/>
      <c r="CK46" s="44"/>
      <c r="CL46" s="44"/>
      <c r="CM46" s="44"/>
      <c r="CN46" s="44"/>
      <c r="CO46" s="44"/>
      <c r="CP46" s="44"/>
      <c r="CQ46" s="44"/>
      <c r="CR46" s="44"/>
      <c r="CS46" s="44"/>
      <c r="CT46" s="44"/>
      <c r="CU46" s="44"/>
      <c r="CV46" s="44"/>
      <c r="CW46" s="44"/>
      <c r="CX46" s="44"/>
      <c r="CY46" s="44"/>
      <c r="CZ46" s="44"/>
      <c r="DA46" s="44"/>
      <c r="DB46" s="44"/>
      <c r="DC46" s="44"/>
      <c r="DD46" s="44"/>
      <c r="DE46" s="44"/>
      <c r="DF46" s="44"/>
      <c r="DG46" s="44"/>
      <c r="DH46" s="44"/>
      <c r="DI46" s="44"/>
      <c r="DJ46" s="44"/>
      <c r="DK46" s="44"/>
      <c r="DL46" s="44"/>
      <c r="DM46" s="44"/>
      <c r="DN46" s="44"/>
      <c r="DO46" s="44"/>
      <c r="DP46" s="44"/>
      <c r="DQ46" s="44"/>
      <c r="DR46" s="44"/>
      <c r="DS46" s="44"/>
      <c r="DT46" s="44"/>
      <c r="DU46" s="44"/>
      <c r="DV46" s="44"/>
      <c r="DW46" s="44"/>
      <c r="DX46" s="44"/>
      <c r="DY46" s="44"/>
      <c r="DZ46" s="44"/>
      <c r="EA46" s="44"/>
      <c r="EB46" s="44"/>
      <c r="EC46" s="44"/>
      <c r="ED46" s="44"/>
      <c r="EE46" s="44"/>
      <c r="EF46" s="44"/>
      <c r="EG46" s="44"/>
      <c r="EH46" s="44"/>
      <c r="EI46" s="44"/>
      <c r="EJ46" s="44"/>
      <c r="EK46" s="44"/>
      <c r="EL46" s="44"/>
      <c r="EM46" s="44"/>
      <c r="EN46" s="44"/>
      <c r="EO46" s="44"/>
      <c r="EP46" s="44"/>
      <c r="EQ46" s="44"/>
      <c r="ER46" s="44"/>
      <c r="ES46" s="44"/>
      <c r="ET46" s="44"/>
      <c r="EU46" s="44"/>
      <c r="EV46" s="44"/>
      <c r="EW46" s="44"/>
      <c r="EX46" s="44"/>
      <c r="EY46" s="44"/>
      <c r="EZ46" s="44"/>
      <c r="FA46" s="44"/>
      <c r="FB46" s="44"/>
      <c r="FC46" s="44"/>
      <c r="FD46" s="44"/>
      <c r="FE46" s="44"/>
      <c r="FF46" s="44"/>
      <c r="FG46" s="44"/>
      <c r="FH46" s="44"/>
      <c r="FI46" s="44"/>
      <c r="FJ46" s="44"/>
      <c r="FK46" s="44"/>
      <c r="FL46" s="44"/>
      <c r="FM46" s="44"/>
      <c r="FN46" s="44"/>
      <c r="FO46" s="44"/>
      <c r="FP46" s="44"/>
      <c r="FQ46" s="44"/>
      <c r="FR46" s="44"/>
      <c r="FS46" s="44"/>
      <c r="FT46" s="44"/>
      <c r="FU46" s="44"/>
      <c r="FV46" s="44"/>
      <c r="FW46" s="44"/>
      <c r="FX46" s="44"/>
      <c r="FY46" s="44"/>
      <c r="FZ46" s="44"/>
      <c r="GA46" s="44"/>
      <c r="GB46" s="44"/>
      <c r="GC46" s="44"/>
      <c r="GD46" s="44"/>
      <c r="GE46" s="44"/>
      <c r="GF46" s="44"/>
      <c r="GG46" s="44"/>
      <c r="GH46" s="44"/>
      <c r="GI46" s="44"/>
      <c r="GJ46" s="44"/>
      <c r="GK46" s="44"/>
      <c r="GL46" s="44"/>
      <c r="GM46" s="44"/>
      <c r="GN46" s="44"/>
      <c r="GO46" s="44"/>
      <c r="GP46" s="44"/>
      <c r="GQ46" s="44"/>
      <c r="GR46" s="44"/>
      <c r="GS46" s="44"/>
      <c r="GT46" s="44"/>
      <c r="GU46" s="44"/>
      <c r="GV46" s="44"/>
      <c r="GW46" s="44"/>
      <c r="GX46" s="44"/>
      <c r="GY46" s="44"/>
      <c r="GZ46" s="44"/>
      <c r="HA46" s="44"/>
      <c r="HB46" s="44"/>
      <c r="HC46" s="44"/>
      <c r="HD46" s="44"/>
      <c r="HE46" s="44"/>
      <c r="HF46" s="44"/>
      <c r="HG46" s="44"/>
      <c r="HH46" s="44"/>
      <c r="HI46" s="44"/>
      <c r="HJ46" s="44"/>
      <c r="HK46" s="44"/>
      <c r="HL46" s="44"/>
      <c r="HM46" s="44"/>
      <c r="HN46" s="44"/>
      <c r="HO46" s="44"/>
      <c r="HP46" s="44"/>
      <c r="HQ46" s="44"/>
      <c r="HR46" s="44"/>
      <c r="HS46" s="44"/>
      <c r="HT46" s="44"/>
      <c r="HU46" s="44"/>
      <c r="HV46" s="44"/>
      <c r="HW46" s="44"/>
      <c r="HX46" s="44"/>
      <c r="HY46" s="44"/>
      <c r="HZ46" s="44"/>
      <c r="IA46" s="44"/>
      <c r="IB46" s="44"/>
      <c r="IC46" s="44"/>
      <c r="ID46" s="44"/>
      <c r="IE46" s="44"/>
      <c r="IF46" s="44"/>
      <c r="IG46" s="44"/>
      <c r="IH46" s="44"/>
      <c r="II46" s="44"/>
      <c r="IJ46" s="44"/>
      <c r="IK46" s="44"/>
      <c r="IL46" s="44"/>
      <c r="IM46" s="44"/>
      <c r="IN46" s="44"/>
      <c r="IO46" s="44"/>
      <c r="IP46" s="44"/>
      <c r="IQ46" s="44"/>
      <c r="IR46" s="44"/>
      <c r="IS46" s="44"/>
      <c r="IT46" s="44"/>
    </row>
    <row r="47" spans="1:254" s="46" customFormat="1" ht="12.75" customHeight="1" x14ac:dyDescent="0.25">
      <c r="A47" s="48" t="s">
        <v>56</v>
      </c>
      <c r="B47" s="48" t="s">
        <v>57</v>
      </c>
      <c r="C47" s="49">
        <v>10000</v>
      </c>
      <c r="D47" s="48" t="s">
        <v>33</v>
      </c>
      <c r="E47" s="22">
        <v>260</v>
      </c>
      <c r="F47" s="22">
        <f>(C47*E47)</f>
        <v>2600000</v>
      </c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44"/>
      <c r="BB47" s="44"/>
      <c r="BC47" s="44"/>
      <c r="BD47" s="44"/>
      <c r="BE47" s="44"/>
      <c r="BF47" s="44"/>
      <c r="BG47" s="44"/>
      <c r="BH47" s="44"/>
      <c r="BI47" s="44"/>
      <c r="BJ47" s="44"/>
      <c r="BK47" s="44"/>
      <c r="BL47" s="44"/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4"/>
      <c r="CA47" s="44"/>
      <c r="CB47" s="44"/>
      <c r="CC47" s="44"/>
      <c r="CD47" s="44"/>
      <c r="CE47" s="44"/>
      <c r="CF47" s="44"/>
      <c r="CG47" s="44"/>
      <c r="CH47" s="44"/>
      <c r="CI47" s="44"/>
      <c r="CJ47" s="44"/>
      <c r="CK47" s="44"/>
      <c r="CL47" s="44"/>
      <c r="CM47" s="44"/>
      <c r="CN47" s="44"/>
      <c r="CO47" s="44"/>
      <c r="CP47" s="44"/>
      <c r="CQ47" s="44"/>
      <c r="CR47" s="44"/>
      <c r="CS47" s="44"/>
      <c r="CT47" s="44"/>
      <c r="CU47" s="44"/>
      <c r="CV47" s="44"/>
      <c r="CW47" s="44"/>
      <c r="CX47" s="44"/>
      <c r="CY47" s="44"/>
      <c r="CZ47" s="44"/>
      <c r="DA47" s="44"/>
      <c r="DB47" s="44"/>
      <c r="DC47" s="44"/>
      <c r="DD47" s="44"/>
      <c r="DE47" s="44"/>
      <c r="DF47" s="44"/>
      <c r="DG47" s="44"/>
      <c r="DH47" s="44"/>
      <c r="DI47" s="44"/>
      <c r="DJ47" s="44"/>
      <c r="DK47" s="44"/>
      <c r="DL47" s="44"/>
      <c r="DM47" s="44"/>
      <c r="DN47" s="44"/>
      <c r="DO47" s="44"/>
      <c r="DP47" s="44"/>
      <c r="DQ47" s="44"/>
      <c r="DR47" s="44"/>
      <c r="DS47" s="44"/>
      <c r="DT47" s="44"/>
      <c r="DU47" s="44"/>
      <c r="DV47" s="44"/>
      <c r="DW47" s="44"/>
      <c r="DX47" s="44"/>
      <c r="DY47" s="44"/>
      <c r="DZ47" s="44"/>
      <c r="EA47" s="44"/>
      <c r="EB47" s="44"/>
      <c r="EC47" s="44"/>
      <c r="ED47" s="44"/>
      <c r="EE47" s="44"/>
      <c r="EF47" s="44"/>
      <c r="EG47" s="44"/>
      <c r="EH47" s="44"/>
      <c r="EI47" s="44"/>
      <c r="EJ47" s="44"/>
      <c r="EK47" s="44"/>
      <c r="EL47" s="44"/>
      <c r="EM47" s="44"/>
      <c r="EN47" s="44"/>
      <c r="EO47" s="44"/>
      <c r="EP47" s="44"/>
      <c r="EQ47" s="44"/>
      <c r="ER47" s="44"/>
      <c r="ES47" s="44"/>
      <c r="ET47" s="44"/>
      <c r="EU47" s="44"/>
      <c r="EV47" s="44"/>
      <c r="EW47" s="44"/>
      <c r="EX47" s="44"/>
      <c r="EY47" s="44"/>
      <c r="EZ47" s="44"/>
      <c r="FA47" s="44"/>
      <c r="FB47" s="44"/>
      <c r="FC47" s="44"/>
      <c r="FD47" s="44"/>
      <c r="FE47" s="44"/>
      <c r="FF47" s="44"/>
      <c r="FG47" s="44"/>
      <c r="FH47" s="44"/>
      <c r="FI47" s="44"/>
      <c r="FJ47" s="44"/>
      <c r="FK47" s="44"/>
      <c r="FL47" s="44"/>
      <c r="FM47" s="44"/>
      <c r="FN47" s="44"/>
      <c r="FO47" s="44"/>
      <c r="FP47" s="44"/>
      <c r="FQ47" s="44"/>
      <c r="FR47" s="44"/>
      <c r="FS47" s="44"/>
      <c r="FT47" s="44"/>
      <c r="FU47" s="44"/>
      <c r="FV47" s="44"/>
      <c r="FW47" s="44"/>
      <c r="FX47" s="44"/>
      <c r="FY47" s="44"/>
      <c r="FZ47" s="44"/>
      <c r="GA47" s="44"/>
      <c r="GB47" s="44"/>
      <c r="GC47" s="44"/>
      <c r="GD47" s="44"/>
      <c r="GE47" s="44"/>
      <c r="GF47" s="44"/>
      <c r="GG47" s="44"/>
      <c r="GH47" s="44"/>
      <c r="GI47" s="44"/>
      <c r="GJ47" s="44"/>
      <c r="GK47" s="44"/>
      <c r="GL47" s="44"/>
      <c r="GM47" s="44"/>
      <c r="GN47" s="44"/>
      <c r="GO47" s="44"/>
      <c r="GP47" s="44"/>
      <c r="GQ47" s="44"/>
      <c r="GR47" s="44"/>
      <c r="GS47" s="44"/>
      <c r="GT47" s="44"/>
      <c r="GU47" s="44"/>
      <c r="GV47" s="44"/>
      <c r="GW47" s="44"/>
      <c r="GX47" s="44"/>
      <c r="GY47" s="44"/>
      <c r="GZ47" s="44"/>
      <c r="HA47" s="44"/>
      <c r="HB47" s="44"/>
      <c r="HC47" s="44"/>
      <c r="HD47" s="44"/>
      <c r="HE47" s="44"/>
      <c r="HF47" s="44"/>
      <c r="HG47" s="44"/>
      <c r="HH47" s="44"/>
      <c r="HI47" s="44"/>
      <c r="HJ47" s="44"/>
      <c r="HK47" s="44"/>
      <c r="HL47" s="44"/>
      <c r="HM47" s="44"/>
      <c r="HN47" s="44"/>
      <c r="HO47" s="44"/>
      <c r="HP47" s="44"/>
      <c r="HQ47" s="44"/>
      <c r="HR47" s="44"/>
      <c r="HS47" s="44"/>
      <c r="HT47" s="44"/>
      <c r="HU47" s="44"/>
      <c r="HV47" s="44"/>
      <c r="HW47" s="44"/>
      <c r="HX47" s="44"/>
      <c r="HY47" s="44"/>
      <c r="HZ47" s="44"/>
      <c r="IA47" s="44"/>
      <c r="IB47" s="44"/>
      <c r="IC47" s="44"/>
      <c r="ID47" s="44"/>
      <c r="IE47" s="44"/>
      <c r="IF47" s="44"/>
      <c r="IG47" s="44"/>
      <c r="IH47" s="44"/>
      <c r="II47" s="44"/>
      <c r="IJ47" s="44"/>
      <c r="IK47" s="44"/>
      <c r="IL47" s="44"/>
      <c r="IM47" s="44"/>
      <c r="IN47" s="44"/>
      <c r="IO47" s="44"/>
      <c r="IP47" s="44"/>
      <c r="IQ47" s="44"/>
      <c r="IR47" s="44"/>
      <c r="IS47" s="44"/>
      <c r="IT47" s="44"/>
    </row>
    <row r="48" spans="1:254" s="46" customFormat="1" ht="12.75" customHeight="1" x14ac:dyDescent="0.25">
      <c r="A48" s="50" t="s">
        <v>108</v>
      </c>
      <c r="B48" s="51"/>
      <c r="C48" s="52"/>
      <c r="D48" s="51"/>
      <c r="E48" s="53"/>
      <c r="F48" s="5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44"/>
      <c r="BB48" s="44"/>
      <c r="BC48" s="44"/>
      <c r="BD48" s="44"/>
      <c r="BE48" s="44"/>
      <c r="BF48" s="44"/>
      <c r="BG48" s="44"/>
      <c r="BH48" s="44"/>
      <c r="BI48" s="44"/>
      <c r="BJ48" s="44"/>
      <c r="BK48" s="44"/>
      <c r="BL48" s="44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4"/>
      <c r="CA48" s="44"/>
      <c r="CB48" s="44"/>
      <c r="CC48" s="44"/>
      <c r="CD48" s="44"/>
      <c r="CE48" s="44"/>
      <c r="CF48" s="44"/>
      <c r="CG48" s="44"/>
      <c r="CH48" s="44"/>
      <c r="CI48" s="44"/>
      <c r="CJ48" s="44"/>
      <c r="CK48" s="44"/>
      <c r="CL48" s="44"/>
      <c r="CM48" s="44"/>
      <c r="CN48" s="44"/>
      <c r="CO48" s="44"/>
      <c r="CP48" s="44"/>
      <c r="CQ48" s="44"/>
      <c r="CR48" s="44"/>
      <c r="CS48" s="44"/>
      <c r="CT48" s="44"/>
      <c r="CU48" s="44"/>
      <c r="CV48" s="44"/>
      <c r="CW48" s="44"/>
      <c r="CX48" s="44"/>
      <c r="CY48" s="44"/>
      <c r="CZ48" s="44"/>
      <c r="DA48" s="44"/>
      <c r="DB48" s="44"/>
      <c r="DC48" s="44"/>
      <c r="DD48" s="44"/>
      <c r="DE48" s="44"/>
      <c r="DF48" s="44"/>
      <c r="DG48" s="44"/>
      <c r="DH48" s="44"/>
      <c r="DI48" s="44"/>
      <c r="DJ48" s="44"/>
      <c r="DK48" s="44"/>
      <c r="DL48" s="44"/>
      <c r="DM48" s="44"/>
      <c r="DN48" s="44"/>
      <c r="DO48" s="44"/>
      <c r="DP48" s="44"/>
      <c r="DQ48" s="44"/>
      <c r="DR48" s="44"/>
      <c r="DS48" s="44"/>
      <c r="DT48" s="44"/>
      <c r="DU48" s="44"/>
      <c r="DV48" s="44"/>
      <c r="DW48" s="44"/>
      <c r="DX48" s="44"/>
      <c r="DY48" s="44"/>
      <c r="DZ48" s="44"/>
      <c r="EA48" s="44"/>
      <c r="EB48" s="44"/>
      <c r="EC48" s="44"/>
      <c r="ED48" s="44"/>
      <c r="EE48" s="44"/>
      <c r="EF48" s="44"/>
      <c r="EG48" s="44"/>
      <c r="EH48" s="44"/>
      <c r="EI48" s="44"/>
      <c r="EJ48" s="44"/>
      <c r="EK48" s="44"/>
      <c r="EL48" s="44"/>
      <c r="EM48" s="44"/>
      <c r="EN48" s="44"/>
      <c r="EO48" s="44"/>
      <c r="EP48" s="44"/>
      <c r="EQ48" s="44"/>
      <c r="ER48" s="44"/>
      <c r="ES48" s="44"/>
      <c r="ET48" s="44"/>
      <c r="EU48" s="44"/>
      <c r="EV48" s="44"/>
      <c r="EW48" s="44"/>
      <c r="EX48" s="44"/>
      <c r="EY48" s="44"/>
      <c r="EZ48" s="44"/>
      <c r="FA48" s="44"/>
      <c r="FB48" s="44"/>
      <c r="FC48" s="44"/>
      <c r="FD48" s="44"/>
      <c r="FE48" s="44"/>
      <c r="FF48" s="44"/>
      <c r="FG48" s="44"/>
      <c r="FH48" s="44"/>
      <c r="FI48" s="44"/>
      <c r="FJ48" s="44"/>
      <c r="FK48" s="44"/>
      <c r="FL48" s="44"/>
      <c r="FM48" s="44"/>
      <c r="FN48" s="44"/>
      <c r="FO48" s="44"/>
      <c r="FP48" s="44"/>
      <c r="FQ48" s="44"/>
      <c r="FR48" s="44"/>
      <c r="FS48" s="44"/>
      <c r="FT48" s="44"/>
      <c r="FU48" s="44"/>
      <c r="FV48" s="44"/>
      <c r="FW48" s="44"/>
      <c r="FX48" s="44"/>
      <c r="FY48" s="44"/>
      <c r="FZ48" s="44"/>
      <c r="GA48" s="44"/>
      <c r="GB48" s="44"/>
      <c r="GC48" s="44"/>
      <c r="GD48" s="44"/>
      <c r="GE48" s="44"/>
      <c r="GF48" s="44"/>
      <c r="GG48" s="44"/>
      <c r="GH48" s="44"/>
      <c r="GI48" s="44"/>
      <c r="GJ48" s="44"/>
      <c r="GK48" s="44"/>
      <c r="GL48" s="44"/>
      <c r="GM48" s="44"/>
      <c r="GN48" s="44"/>
      <c r="GO48" s="44"/>
      <c r="GP48" s="44"/>
      <c r="GQ48" s="44"/>
      <c r="GR48" s="44"/>
      <c r="GS48" s="44"/>
      <c r="GT48" s="44"/>
      <c r="GU48" s="44"/>
      <c r="GV48" s="44"/>
      <c r="GW48" s="44"/>
      <c r="GX48" s="44"/>
      <c r="GY48" s="44"/>
      <c r="GZ48" s="44"/>
      <c r="HA48" s="44"/>
      <c r="HB48" s="44"/>
      <c r="HC48" s="44"/>
      <c r="HD48" s="44"/>
      <c r="HE48" s="44"/>
      <c r="HF48" s="44"/>
      <c r="HG48" s="44"/>
      <c r="HH48" s="44"/>
      <c r="HI48" s="44"/>
      <c r="HJ48" s="44"/>
      <c r="HK48" s="44"/>
      <c r="HL48" s="44"/>
      <c r="HM48" s="44"/>
      <c r="HN48" s="44"/>
      <c r="HO48" s="44"/>
      <c r="HP48" s="44"/>
      <c r="HQ48" s="44"/>
      <c r="HR48" s="44"/>
      <c r="HS48" s="44"/>
      <c r="HT48" s="44"/>
      <c r="HU48" s="44"/>
      <c r="HV48" s="44"/>
      <c r="HW48" s="44"/>
      <c r="HX48" s="44"/>
      <c r="HY48" s="44"/>
      <c r="HZ48" s="44"/>
      <c r="IA48" s="44"/>
      <c r="IB48" s="44"/>
      <c r="IC48" s="44"/>
      <c r="ID48" s="44"/>
      <c r="IE48" s="44"/>
      <c r="IF48" s="44"/>
      <c r="IG48" s="44"/>
      <c r="IH48" s="44"/>
      <c r="II48" s="44"/>
      <c r="IJ48" s="44"/>
      <c r="IK48" s="44"/>
      <c r="IL48" s="44"/>
      <c r="IM48" s="44"/>
      <c r="IN48" s="44"/>
      <c r="IO48" s="44"/>
      <c r="IP48" s="44"/>
      <c r="IQ48" s="44"/>
      <c r="IR48" s="44"/>
      <c r="IS48" s="44"/>
      <c r="IT48" s="44"/>
    </row>
    <row r="49" spans="1:254" s="46" customFormat="1" ht="12.75" customHeight="1" x14ac:dyDescent="0.25">
      <c r="A49" s="55" t="s">
        <v>109</v>
      </c>
      <c r="B49" s="55" t="s">
        <v>110</v>
      </c>
      <c r="C49" s="56">
        <v>5</v>
      </c>
      <c r="D49" s="55" t="s">
        <v>61</v>
      </c>
      <c r="E49" s="57">
        <v>146120</v>
      </c>
      <c r="F49" s="57">
        <f>+C49*E49</f>
        <v>730600</v>
      </c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44"/>
      <c r="BG49" s="44"/>
      <c r="BH49" s="44"/>
      <c r="BI49" s="44"/>
      <c r="BJ49" s="44"/>
      <c r="BK49" s="44"/>
      <c r="BL49" s="44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4"/>
      <c r="CA49" s="44"/>
      <c r="CB49" s="44"/>
      <c r="CC49" s="44"/>
      <c r="CD49" s="44"/>
      <c r="CE49" s="44"/>
      <c r="CF49" s="44"/>
      <c r="CG49" s="44"/>
      <c r="CH49" s="44"/>
      <c r="CI49" s="44"/>
      <c r="CJ49" s="44"/>
      <c r="CK49" s="44"/>
      <c r="CL49" s="44"/>
      <c r="CM49" s="44"/>
      <c r="CN49" s="44"/>
      <c r="CO49" s="44"/>
      <c r="CP49" s="44"/>
      <c r="CQ49" s="44"/>
      <c r="CR49" s="44"/>
      <c r="CS49" s="44"/>
      <c r="CT49" s="44"/>
      <c r="CU49" s="44"/>
      <c r="CV49" s="44"/>
      <c r="CW49" s="44"/>
      <c r="CX49" s="44"/>
      <c r="CY49" s="44"/>
      <c r="CZ49" s="44"/>
      <c r="DA49" s="44"/>
      <c r="DB49" s="44"/>
      <c r="DC49" s="44"/>
      <c r="DD49" s="44"/>
      <c r="DE49" s="44"/>
      <c r="DF49" s="44"/>
      <c r="DG49" s="44"/>
      <c r="DH49" s="44"/>
      <c r="DI49" s="44"/>
      <c r="DJ49" s="44"/>
      <c r="DK49" s="44"/>
      <c r="DL49" s="44"/>
      <c r="DM49" s="44"/>
      <c r="DN49" s="44"/>
      <c r="DO49" s="44"/>
      <c r="DP49" s="44"/>
      <c r="DQ49" s="44"/>
      <c r="DR49" s="44"/>
      <c r="DS49" s="44"/>
      <c r="DT49" s="44"/>
      <c r="DU49" s="44"/>
      <c r="DV49" s="44"/>
      <c r="DW49" s="44"/>
      <c r="DX49" s="44"/>
      <c r="DY49" s="44"/>
      <c r="DZ49" s="44"/>
      <c r="EA49" s="44"/>
      <c r="EB49" s="44"/>
      <c r="EC49" s="44"/>
      <c r="ED49" s="44"/>
      <c r="EE49" s="44"/>
      <c r="EF49" s="44"/>
      <c r="EG49" s="44"/>
      <c r="EH49" s="44"/>
      <c r="EI49" s="44"/>
      <c r="EJ49" s="44"/>
      <c r="EK49" s="44"/>
      <c r="EL49" s="44"/>
      <c r="EM49" s="44"/>
      <c r="EN49" s="44"/>
      <c r="EO49" s="44"/>
      <c r="EP49" s="44"/>
      <c r="EQ49" s="44"/>
      <c r="ER49" s="44"/>
      <c r="ES49" s="44"/>
      <c r="ET49" s="44"/>
      <c r="EU49" s="44"/>
      <c r="EV49" s="44"/>
      <c r="EW49" s="44"/>
      <c r="EX49" s="44"/>
      <c r="EY49" s="44"/>
      <c r="EZ49" s="44"/>
      <c r="FA49" s="44"/>
      <c r="FB49" s="44"/>
      <c r="FC49" s="44"/>
      <c r="FD49" s="44"/>
      <c r="FE49" s="44"/>
      <c r="FF49" s="44"/>
      <c r="FG49" s="44"/>
      <c r="FH49" s="44"/>
      <c r="FI49" s="44"/>
      <c r="FJ49" s="44"/>
      <c r="FK49" s="44"/>
      <c r="FL49" s="44"/>
      <c r="FM49" s="44"/>
      <c r="FN49" s="44"/>
      <c r="FO49" s="44"/>
      <c r="FP49" s="44"/>
      <c r="FQ49" s="44"/>
      <c r="FR49" s="44"/>
      <c r="FS49" s="44"/>
      <c r="FT49" s="44"/>
      <c r="FU49" s="44"/>
      <c r="FV49" s="44"/>
      <c r="FW49" s="44"/>
      <c r="FX49" s="44"/>
      <c r="FY49" s="44"/>
      <c r="FZ49" s="44"/>
      <c r="GA49" s="44"/>
      <c r="GB49" s="44"/>
      <c r="GC49" s="44"/>
      <c r="GD49" s="44"/>
      <c r="GE49" s="44"/>
      <c r="GF49" s="44"/>
      <c r="GG49" s="44"/>
      <c r="GH49" s="44"/>
      <c r="GI49" s="44"/>
      <c r="GJ49" s="44"/>
      <c r="GK49" s="44"/>
      <c r="GL49" s="44"/>
      <c r="GM49" s="44"/>
      <c r="GN49" s="44"/>
      <c r="GO49" s="44"/>
      <c r="GP49" s="44"/>
      <c r="GQ49" s="44"/>
      <c r="GR49" s="44"/>
      <c r="GS49" s="44"/>
      <c r="GT49" s="44"/>
      <c r="GU49" s="44"/>
      <c r="GV49" s="44"/>
      <c r="GW49" s="44"/>
      <c r="GX49" s="44"/>
      <c r="GY49" s="44"/>
      <c r="GZ49" s="44"/>
      <c r="HA49" s="44"/>
      <c r="HB49" s="44"/>
      <c r="HC49" s="44"/>
      <c r="HD49" s="44"/>
      <c r="HE49" s="44"/>
      <c r="HF49" s="44"/>
      <c r="HG49" s="44"/>
      <c r="HH49" s="44"/>
      <c r="HI49" s="44"/>
      <c r="HJ49" s="44"/>
      <c r="HK49" s="44"/>
      <c r="HL49" s="44"/>
      <c r="HM49" s="44"/>
      <c r="HN49" s="44"/>
      <c r="HO49" s="44"/>
      <c r="HP49" s="44"/>
      <c r="HQ49" s="44"/>
      <c r="HR49" s="44"/>
      <c r="HS49" s="44"/>
      <c r="HT49" s="44"/>
      <c r="HU49" s="44"/>
      <c r="HV49" s="44"/>
      <c r="HW49" s="44"/>
      <c r="HX49" s="44"/>
      <c r="HY49" s="44"/>
      <c r="HZ49" s="44"/>
      <c r="IA49" s="44"/>
      <c r="IB49" s="44"/>
      <c r="IC49" s="44"/>
      <c r="ID49" s="44"/>
      <c r="IE49" s="44"/>
      <c r="IF49" s="44"/>
      <c r="IG49" s="44"/>
      <c r="IH49" s="44"/>
      <c r="II49" s="44"/>
      <c r="IJ49" s="44"/>
      <c r="IK49" s="44"/>
      <c r="IL49" s="44"/>
      <c r="IM49" s="44"/>
      <c r="IN49" s="44"/>
      <c r="IO49" s="44"/>
      <c r="IP49" s="44"/>
      <c r="IQ49" s="44"/>
      <c r="IR49" s="44"/>
      <c r="IS49" s="44"/>
      <c r="IT49" s="44"/>
    </row>
    <row r="50" spans="1:254" s="46" customFormat="1" ht="12.75" customHeight="1" x14ac:dyDescent="0.25">
      <c r="A50" s="147" t="s">
        <v>58</v>
      </c>
      <c r="B50" s="148"/>
      <c r="C50" s="148"/>
      <c r="D50" s="148"/>
      <c r="E50" s="148"/>
      <c r="F50" s="149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  <c r="AW50" s="44"/>
      <c r="AX50" s="44"/>
      <c r="AY50" s="44"/>
      <c r="AZ50" s="44"/>
      <c r="BA50" s="44"/>
      <c r="BB50" s="44"/>
      <c r="BC50" s="44"/>
      <c r="BD50" s="44"/>
      <c r="BE50" s="44"/>
      <c r="BF50" s="44"/>
      <c r="BG50" s="44"/>
      <c r="BH50" s="44"/>
      <c r="BI50" s="44"/>
      <c r="BJ50" s="44"/>
      <c r="BK50" s="44"/>
      <c r="BL50" s="44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4"/>
      <c r="CA50" s="44"/>
      <c r="CB50" s="44"/>
      <c r="CC50" s="44"/>
      <c r="CD50" s="44"/>
      <c r="CE50" s="44"/>
      <c r="CF50" s="44"/>
      <c r="CG50" s="44"/>
      <c r="CH50" s="44"/>
      <c r="CI50" s="44"/>
      <c r="CJ50" s="44"/>
      <c r="CK50" s="44"/>
      <c r="CL50" s="44"/>
      <c r="CM50" s="44"/>
      <c r="CN50" s="44"/>
      <c r="CO50" s="44"/>
      <c r="CP50" s="44"/>
      <c r="CQ50" s="44"/>
      <c r="CR50" s="44"/>
      <c r="CS50" s="44"/>
      <c r="CT50" s="44"/>
      <c r="CU50" s="44"/>
      <c r="CV50" s="44"/>
      <c r="CW50" s="44"/>
      <c r="CX50" s="44"/>
      <c r="CY50" s="44"/>
      <c r="CZ50" s="44"/>
      <c r="DA50" s="44"/>
      <c r="DB50" s="44"/>
      <c r="DC50" s="44"/>
      <c r="DD50" s="44"/>
      <c r="DE50" s="44"/>
      <c r="DF50" s="44"/>
      <c r="DG50" s="44"/>
      <c r="DH50" s="44"/>
      <c r="DI50" s="44"/>
      <c r="DJ50" s="44"/>
      <c r="DK50" s="44"/>
      <c r="DL50" s="44"/>
      <c r="DM50" s="44"/>
      <c r="DN50" s="44"/>
      <c r="DO50" s="44"/>
      <c r="DP50" s="44"/>
      <c r="DQ50" s="44"/>
      <c r="DR50" s="44"/>
      <c r="DS50" s="44"/>
      <c r="DT50" s="44"/>
      <c r="DU50" s="44"/>
      <c r="DV50" s="44"/>
      <c r="DW50" s="44"/>
      <c r="DX50" s="44"/>
      <c r="DY50" s="44"/>
      <c r="DZ50" s="44"/>
      <c r="EA50" s="44"/>
      <c r="EB50" s="44"/>
      <c r="EC50" s="44"/>
      <c r="ED50" s="44"/>
      <c r="EE50" s="44"/>
      <c r="EF50" s="44"/>
      <c r="EG50" s="44"/>
      <c r="EH50" s="44"/>
      <c r="EI50" s="44"/>
      <c r="EJ50" s="44"/>
      <c r="EK50" s="44"/>
      <c r="EL50" s="44"/>
      <c r="EM50" s="44"/>
      <c r="EN50" s="44"/>
      <c r="EO50" s="44"/>
      <c r="EP50" s="44"/>
      <c r="EQ50" s="44"/>
      <c r="ER50" s="44"/>
      <c r="ES50" s="44"/>
      <c r="ET50" s="44"/>
      <c r="EU50" s="44"/>
      <c r="EV50" s="44"/>
      <c r="EW50" s="44"/>
      <c r="EX50" s="44"/>
      <c r="EY50" s="44"/>
      <c r="EZ50" s="44"/>
      <c r="FA50" s="44"/>
      <c r="FB50" s="44"/>
      <c r="FC50" s="44"/>
      <c r="FD50" s="44"/>
      <c r="FE50" s="44"/>
      <c r="FF50" s="44"/>
      <c r="FG50" s="44"/>
      <c r="FH50" s="44"/>
      <c r="FI50" s="44"/>
      <c r="FJ50" s="44"/>
      <c r="FK50" s="44"/>
      <c r="FL50" s="44"/>
      <c r="FM50" s="44"/>
      <c r="FN50" s="44"/>
      <c r="FO50" s="44"/>
      <c r="FP50" s="44"/>
      <c r="FQ50" s="44"/>
      <c r="FR50" s="44"/>
      <c r="FS50" s="44"/>
      <c r="FT50" s="44"/>
      <c r="FU50" s="44"/>
      <c r="FV50" s="44"/>
      <c r="FW50" s="44"/>
      <c r="FX50" s="44"/>
      <c r="FY50" s="44"/>
      <c r="FZ50" s="44"/>
      <c r="GA50" s="44"/>
      <c r="GB50" s="44"/>
      <c r="GC50" s="44"/>
      <c r="GD50" s="44"/>
      <c r="GE50" s="44"/>
      <c r="GF50" s="44"/>
      <c r="GG50" s="44"/>
      <c r="GH50" s="44"/>
      <c r="GI50" s="44"/>
      <c r="GJ50" s="44"/>
      <c r="GK50" s="44"/>
      <c r="GL50" s="44"/>
      <c r="GM50" s="44"/>
      <c r="GN50" s="44"/>
      <c r="GO50" s="44"/>
      <c r="GP50" s="44"/>
      <c r="GQ50" s="44"/>
      <c r="GR50" s="44"/>
      <c r="GS50" s="44"/>
      <c r="GT50" s="44"/>
      <c r="GU50" s="44"/>
      <c r="GV50" s="44"/>
      <c r="GW50" s="44"/>
      <c r="GX50" s="44"/>
      <c r="GY50" s="44"/>
      <c r="GZ50" s="44"/>
      <c r="HA50" s="44"/>
      <c r="HB50" s="44"/>
      <c r="HC50" s="44"/>
      <c r="HD50" s="44"/>
      <c r="HE50" s="44"/>
      <c r="HF50" s="44"/>
      <c r="HG50" s="44"/>
      <c r="HH50" s="44"/>
      <c r="HI50" s="44"/>
      <c r="HJ50" s="44"/>
      <c r="HK50" s="44"/>
      <c r="HL50" s="44"/>
      <c r="HM50" s="44"/>
      <c r="HN50" s="44"/>
      <c r="HO50" s="44"/>
      <c r="HP50" s="44"/>
      <c r="HQ50" s="44"/>
      <c r="HR50" s="44"/>
      <c r="HS50" s="44"/>
      <c r="HT50" s="44"/>
      <c r="HU50" s="44"/>
      <c r="HV50" s="44"/>
      <c r="HW50" s="44"/>
      <c r="HX50" s="44"/>
      <c r="HY50" s="44"/>
      <c r="HZ50" s="44"/>
      <c r="IA50" s="44"/>
      <c r="IB50" s="44"/>
      <c r="IC50" s="44"/>
      <c r="ID50" s="44"/>
      <c r="IE50" s="44"/>
      <c r="IF50" s="44"/>
      <c r="IG50" s="44"/>
      <c r="IH50" s="44"/>
      <c r="II50" s="44"/>
      <c r="IJ50" s="44"/>
      <c r="IK50" s="44"/>
      <c r="IL50" s="44"/>
      <c r="IM50" s="44"/>
      <c r="IN50" s="44"/>
      <c r="IO50" s="44"/>
      <c r="IP50" s="44"/>
      <c r="IQ50" s="44"/>
      <c r="IR50" s="44"/>
      <c r="IS50" s="44"/>
      <c r="IT50" s="44"/>
    </row>
    <row r="51" spans="1:254" s="46" customFormat="1" ht="12.75" customHeight="1" x14ac:dyDescent="0.25">
      <c r="A51" s="48" t="s">
        <v>59</v>
      </c>
      <c r="B51" s="48" t="s">
        <v>60</v>
      </c>
      <c r="C51" s="49">
        <v>500</v>
      </c>
      <c r="D51" s="48" t="s">
        <v>61</v>
      </c>
      <c r="E51" s="22">
        <v>1289</v>
      </c>
      <c r="F51" s="22">
        <f>(C51*E51)</f>
        <v>644500</v>
      </c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4"/>
      <c r="AS51" s="44"/>
      <c r="AT51" s="44"/>
      <c r="AU51" s="44"/>
      <c r="AV51" s="44"/>
      <c r="AW51" s="44"/>
      <c r="AX51" s="44"/>
      <c r="AY51" s="44"/>
      <c r="AZ51" s="44"/>
      <c r="BA51" s="44"/>
      <c r="BB51" s="44"/>
      <c r="BC51" s="44"/>
      <c r="BD51" s="44"/>
      <c r="BE51" s="44"/>
      <c r="BF51" s="44"/>
      <c r="BG51" s="44"/>
      <c r="BH51" s="44"/>
      <c r="BI51" s="44"/>
      <c r="BJ51" s="44"/>
      <c r="BK51" s="44"/>
      <c r="BL51" s="44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4"/>
      <c r="CA51" s="44"/>
      <c r="CB51" s="44"/>
      <c r="CC51" s="44"/>
      <c r="CD51" s="44"/>
      <c r="CE51" s="44"/>
      <c r="CF51" s="44"/>
      <c r="CG51" s="44"/>
      <c r="CH51" s="44"/>
      <c r="CI51" s="44"/>
      <c r="CJ51" s="44"/>
      <c r="CK51" s="44"/>
      <c r="CL51" s="44"/>
      <c r="CM51" s="44"/>
      <c r="CN51" s="44"/>
      <c r="CO51" s="44"/>
      <c r="CP51" s="44"/>
      <c r="CQ51" s="44"/>
      <c r="CR51" s="44"/>
      <c r="CS51" s="44"/>
      <c r="CT51" s="44"/>
      <c r="CU51" s="44"/>
      <c r="CV51" s="44"/>
      <c r="CW51" s="44"/>
      <c r="CX51" s="44"/>
      <c r="CY51" s="44"/>
      <c r="CZ51" s="44"/>
      <c r="DA51" s="44"/>
      <c r="DB51" s="44"/>
      <c r="DC51" s="44"/>
      <c r="DD51" s="44"/>
      <c r="DE51" s="44"/>
      <c r="DF51" s="44"/>
      <c r="DG51" s="44"/>
      <c r="DH51" s="44"/>
      <c r="DI51" s="44"/>
      <c r="DJ51" s="44"/>
      <c r="DK51" s="44"/>
      <c r="DL51" s="44"/>
      <c r="DM51" s="44"/>
      <c r="DN51" s="44"/>
      <c r="DO51" s="44"/>
      <c r="DP51" s="44"/>
      <c r="DQ51" s="44"/>
      <c r="DR51" s="44"/>
      <c r="DS51" s="44"/>
      <c r="DT51" s="44"/>
      <c r="DU51" s="44"/>
      <c r="DV51" s="44"/>
      <c r="DW51" s="44"/>
      <c r="DX51" s="44"/>
      <c r="DY51" s="44"/>
      <c r="DZ51" s="44"/>
      <c r="EA51" s="44"/>
      <c r="EB51" s="44"/>
      <c r="EC51" s="44"/>
      <c r="ED51" s="44"/>
      <c r="EE51" s="44"/>
      <c r="EF51" s="44"/>
      <c r="EG51" s="44"/>
      <c r="EH51" s="44"/>
      <c r="EI51" s="44"/>
      <c r="EJ51" s="44"/>
      <c r="EK51" s="44"/>
      <c r="EL51" s="44"/>
      <c r="EM51" s="44"/>
      <c r="EN51" s="44"/>
      <c r="EO51" s="44"/>
      <c r="EP51" s="44"/>
      <c r="EQ51" s="44"/>
      <c r="ER51" s="44"/>
      <c r="ES51" s="44"/>
      <c r="ET51" s="44"/>
      <c r="EU51" s="44"/>
      <c r="EV51" s="44"/>
      <c r="EW51" s="44"/>
      <c r="EX51" s="44"/>
      <c r="EY51" s="44"/>
      <c r="EZ51" s="44"/>
      <c r="FA51" s="44"/>
      <c r="FB51" s="44"/>
      <c r="FC51" s="44"/>
      <c r="FD51" s="44"/>
      <c r="FE51" s="44"/>
      <c r="FF51" s="44"/>
      <c r="FG51" s="44"/>
      <c r="FH51" s="44"/>
      <c r="FI51" s="44"/>
      <c r="FJ51" s="44"/>
      <c r="FK51" s="44"/>
      <c r="FL51" s="44"/>
      <c r="FM51" s="44"/>
      <c r="FN51" s="44"/>
      <c r="FO51" s="44"/>
      <c r="FP51" s="44"/>
      <c r="FQ51" s="44"/>
      <c r="FR51" s="44"/>
      <c r="FS51" s="44"/>
      <c r="FT51" s="44"/>
      <c r="FU51" s="44"/>
      <c r="FV51" s="44"/>
      <c r="FW51" s="44"/>
      <c r="FX51" s="44"/>
      <c r="FY51" s="44"/>
      <c r="FZ51" s="44"/>
      <c r="GA51" s="44"/>
      <c r="GB51" s="44"/>
      <c r="GC51" s="44"/>
      <c r="GD51" s="44"/>
      <c r="GE51" s="44"/>
      <c r="GF51" s="44"/>
      <c r="GG51" s="44"/>
      <c r="GH51" s="44"/>
      <c r="GI51" s="44"/>
      <c r="GJ51" s="44"/>
      <c r="GK51" s="44"/>
      <c r="GL51" s="44"/>
      <c r="GM51" s="44"/>
      <c r="GN51" s="44"/>
      <c r="GO51" s="44"/>
      <c r="GP51" s="44"/>
      <c r="GQ51" s="44"/>
      <c r="GR51" s="44"/>
      <c r="GS51" s="44"/>
      <c r="GT51" s="44"/>
      <c r="GU51" s="44"/>
      <c r="GV51" s="44"/>
      <c r="GW51" s="44"/>
      <c r="GX51" s="44"/>
      <c r="GY51" s="44"/>
      <c r="GZ51" s="44"/>
      <c r="HA51" s="44"/>
      <c r="HB51" s="44"/>
      <c r="HC51" s="44"/>
      <c r="HD51" s="44"/>
      <c r="HE51" s="44"/>
      <c r="HF51" s="44"/>
      <c r="HG51" s="44"/>
      <c r="HH51" s="44"/>
      <c r="HI51" s="44"/>
      <c r="HJ51" s="44"/>
      <c r="HK51" s="44"/>
      <c r="HL51" s="44"/>
      <c r="HM51" s="44"/>
      <c r="HN51" s="44"/>
      <c r="HO51" s="44"/>
      <c r="HP51" s="44"/>
      <c r="HQ51" s="44"/>
      <c r="HR51" s="44"/>
      <c r="HS51" s="44"/>
      <c r="HT51" s="44"/>
      <c r="HU51" s="44"/>
      <c r="HV51" s="44"/>
      <c r="HW51" s="44"/>
      <c r="HX51" s="44"/>
      <c r="HY51" s="44"/>
      <c r="HZ51" s="44"/>
      <c r="IA51" s="44"/>
      <c r="IB51" s="44"/>
      <c r="IC51" s="44"/>
      <c r="ID51" s="44"/>
      <c r="IE51" s="44"/>
      <c r="IF51" s="44"/>
      <c r="IG51" s="44"/>
      <c r="IH51" s="44"/>
      <c r="II51" s="44"/>
      <c r="IJ51" s="44"/>
      <c r="IK51" s="44"/>
      <c r="IL51" s="44"/>
      <c r="IM51" s="44"/>
      <c r="IN51" s="44"/>
      <c r="IO51" s="44"/>
      <c r="IP51" s="44"/>
      <c r="IQ51" s="44"/>
      <c r="IR51" s="44"/>
      <c r="IS51" s="44"/>
      <c r="IT51" s="44"/>
    </row>
    <row r="52" spans="1:254" s="46" customFormat="1" ht="12.75" customHeight="1" x14ac:dyDescent="0.25">
      <c r="A52" s="48" t="s">
        <v>111</v>
      </c>
      <c r="B52" s="48" t="s">
        <v>99</v>
      </c>
      <c r="C52" s="49">
        <v>200</v>
      </c>
      <c r="D52" s="48" t="s">
        <v>100</v>
      </c>
      <c r="E52" s="22">
        <v>2146</v>
      </c>
      <c r="F52" s="22">
        <f t="shared" ref="F52:F56" si="2">(C52*E52)</f>
        <v>429200</v>
      </c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4"/>
      <c r="AW52" s="44"/>
      <c r="AX52" s="44"/>
      <c r="AY52" s="44"/>
      <c r="AZ52" s="44"/>
      <c r="BA52" s="44"/>
      <c r="BB52" s="44"/>
      <c r="BC52" s="44"/>
      <c r="BD52" s="44"/>
      <c r="BE52" s="44"/>
      <c r="BF52" s="44"/>
      <c r="BG52" s="44"/>
      <c r="BH52" s="44"/>
      <c r="BI52" s="44"/>
      <c r="BJ52" s="44"/>
      <c r="BK52" s="44"/>
      <c r="BL52" s="44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4"/>
      <c r="CA52" s="44"/>
      <c r="CB52" s="44"/>
      <c r="CC52" s="44"/>
      <c r="CD52" s="44"/>
      <c r="CE52" s="44"/>
      <c r="CF52" s="44"/>
      <c r="CG52" s="44"/>
      <c r="CH52" s="44"/>
      <c r="CI52" s="44"/>
      <c r="CJ52" s="44"/>
      <c r="CK52" s="44"/>
      <c r="CL52" s="44"/>
      <c r="CM52" s="44"/>
      <c r="CN52" s="44"/>
      <c r="CO52" s="44"/>
      <c r="CP52" s="44"/>
      <c r="CQ52" s="44"/>
      <c r="CR52" s="44"/>
      <c r="CS52" s="44"/>
      <c r="CT52" s="44"/>
      <c r="CU52" s="44"/>
      <c r="CV52" s="44"/>
      <c r="CW52" s="44"/>
      <c r="CX52" s="44"/>
      <c r="CY52" s="44"/>
      <c r="CZ52" s="44"/>
      <c r="DA52" s="44"/>
      <c r="DB52" s="44"/>
      <c r="DC52" s="44"/>
      <c r="DD52" s="44"/>
      <c r="DE52" s="44"/>
      <c r="DF52" s="44"/>
      <c r="DG52" s="44"/>
      <c r="DH52" s="44"/>
      <c r="DI52" s="44"/>
      <c r="DJ52" s="44"/>
      <c r="DK52" s="44"/>
      <c r="DL52" s="44"/>
      <c r="DM52" s="44"/>
      <c r="DN52" s="44"/>
      <c r="DO52" s="44"/>
      <c r="DP52" s="44"/>
      <c r="DQ52" s="44"/>
      <c r="DR52" s="44"/>
      <c r="DS52" s="44"/>
      <c r="DT52" s="44"/>
      <c r="DU52" s="44"/>
      <c r="DV52" s="44"/>
      <c r="DW52" s="44"/>
      <c r="DX52" s="44"/>
      <c r="DY52" s="44"/>
      <c r="DZ52" s="44"/>
      <c r="EA52" s="44"/>
      <c r="EB52" s="44"/>
      <c r="EC52" s="44"/>
      <c r="ED52" s="44"/>
      <c r="EE52" s="44"/>
      <c r="EF52" s="44"/>
      <c r="EG52" s="44"/>
      <c r="EH52" s="44"/>
      <c r="EI52" s="44"/>
      <c r="EJ52" s="44"/>
      <c r="EK52" s="44"/>
      <c r="EL52" s="44"/>
      <c r="EM52" s="44"/>
      <c r="EN52" s="44"/>
      <c r="EO52" s="44"/>
      <c r="EP52" s="44"/>
      <c r="EQ52" s="44"/>
      <c r="ER52" s="44"/>
      <c r="ES52" s="44"/>
      <c r="ET52" s="44"/>
      <c r="EU52" s="44"/>
      <c r="EV52" s="44"/>
      <c r="EW52" s="44"/>
      <c r="EX52" s="44"/>
      <c r="EY52" s="44"/>
      <c r="EZ52" s="44"/>
      <c r="FA52" s="44"/>
      <c r="FB52" s="44"/>
      <c r="FC52" s="44"/>
      <c r="FD52" s="44"/>
      <c r="FE52" s="44"/>
      <c r="FF52" s="44"/>
      <c r="FG52" s="44"/>
      <c r="FH52" s="44"/>
      <c r="FI52" s="44"/>
      <c r="FJ52" s="44"/>
      <c r="FK52" s="44"/>
      <c r="FL52" s="44"/>
      <c r="FM52" s="44"/>
      <c r="FN52" s="44"/>
      <c r="FO52" s="44"/>
      <c r="FP52" s="44"/>
      <c r="FQ52" s="44"/>
      <c r="FR52" s="44"/>
      <c r="FS52" s="44"/>
      <c r="FT52" s="44"/>
      <c r="FU52" s="44"/>
      <c r="FV52" s="44"/>
      <c r="FW52" s="44"/>
      <c r="FX52" s="44"/>
      <c r="FY52" s="44"/>
      <c r="FZ52" s="44"/>
      <c r="GA52" s="44"/>
      <c r="GB52" s="44"/>
      <c r="GC52" s="44"/>
      <c r="GD52" s="44"/>
      <c r="GE52" s="44"/>
      <c r="GF52" s="44"/>
      <c r="GG52" s="44"/>
      <c r="GH52" s="44"/>
      <c r="GI52" s="44"/>
      <c r="GJ52" s="44"/>
      <c r="GK52" s="44"/>
      <c r="GL52" s="44"/>
      <c r="GM52" s="44"/>
      <c r="GN52" s="44"/>
      <c r="GO52" s="44"/>
      <c r="GP52" s="44"/>
      <c r="GQ52" s="44"/>
      <c r="GR52" s="44"/>
      <c r="GS52" s="44"/>
      <c r="GT52" s="44"/>
      <c r="GU52" s="44"/>
      <c r="GV52" s="44"/>
      <c r="GW52" s="44"/>
      <c r="GX52" s="44"/>
      <c r="GY52" s="44"/>
      <c r="GZ52" s="44"/>
      <c r="HA52" s="44"/>
      <c r="HB52" s="44"/>
      <c r="HC52" s="44"/>
      <c r="HD52" s="44"/>
      <c r="HE52" s="44"/>
      <c r="HF52" s="44"/>
      <c r="HG52" s="44"/>
      <c r="HH52" s="44"/>
      <c r="HI52" s="44"/>
      <c r="HJ52" s="44"/>
      <c r="HK52" s="44"/>
      <c r="HL52" s="44"/>
      <c r="HM52" s="44"/>
      <c r="HN52" s="44"/>
      <c r="HO52" s="44"/>
      <c r="HP52" s="44"/>
      <c r="HQ52" s="44"/>
      <c r="HR52" s="44"/>
      <c r="HS52" s="44"/>
      <c r="HT52" s="44"/>
      <c r="HU52" s="44"/>
      <c r="HV52" s="44"/>
      <c r="HW52" s="44"/>
      <c r="HX52" s="44"/>
      <c r="HY52" s="44"/>
      <c r="HZ52" s="44"/>
      <c r="IA52" s="44"/>
      <c r="IB52" s="44"/>
      <c r="IC52" s="44"/>
      <c r="ID52" s="44"/>
      <c r="IE52" s="44"/>
      <c r="IF52" s="44"/>
      <c r="IG52" s="44"/>
      <c r="IH52" s="44"/>
      <c r="II52" s="44"/>
      <c r="IJ52" s="44"/>
      <c r="IK52" s="44"/>
      <c r="IL52" s="44"/>
      <c r="IM52" s="44"/>
      <c r="IN52" s="44"/>
      <c r="IO52" s="44"/>
      <c r="IP52" s="44"/>
      <c r="IQ52" s="44"/>
      <c r="IR52" s="44"/>
      <c r="IS52" s="44"/>
      <c r="IT52" s="44"/>
    </row>
    <row r="53" spans="1:254" s="46" customFormat="1" ht="12.75" customHeight="1" x14ac:dyDescent="0.25">
      <c r="A53" s="48" t="s">
        <v>112</v>
      </c>
      <c r="B53" s="48" t="s">
        <v>60</v>
      </c>
      <c r="C53" s="49">
        <v>200</v>
      </c>
      <c r="D53" s="48" t="s">
        <v>61</v>
      </c>
      <c r="E53" s="22">
        <v>3380</v>
      </c>
      <c r="F53" s="22">
        <f t="shared" si="2"/>
        <v>676000</v>
      </c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4"/>
      <c r="AQ53" s="44"/>
      <c r="AR53" s="44"/>
      <c r="AS53" s="44"/>
      <c r="AT53" s="44"/>
      <c r="AU53" s="44"/>
      <c r="AV53" s="44"/>
      <c r="AW53" s="44"/>
      <c r="AX53" s="44"/>
      <c r="AY53" s="44"/>
      <c r="AZ53" s="44"/>
      <c r="BA53" s="44"/>
      <c r="BB53" s="44"/>
      <c r="BC53" s="44"/>
      <c r="BD53" s="44"/>
      <c r="BE53" s="44"/>
      <c r="BF53" s="44"/>
      <c r="BG53" s="44"/>
      <c r="BH53" s="44"/>
      <c r="BI53" s="44"/>
      <c r="BJ53" s="44"/>
      <c r="BK53" s="44"/>
      <c r="BL53" s="44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4"/>
      <c r="CA53" s="44"/>
      <c r="CB53" s="44"/>
      <c r="CC53" s="44"/>
      <c r="CD53" s="44"/>
      <c r="CE53" s="44"/>
      <c r="CF53" s="44"/>
      <c r="CG53" s="44"/>
      <c r="CH53" s="44"/>
      <c r="CI53" s="44"/>
      <c r="CJ53" s="44"/>
      <c r="CK53" s="44"/>
      <c r="CL53" s="44"/>
      <c r="CM53" s="44"/>
      <c r="CN53" s="44"/>
      <c r="CO53" s="44"/>
      <c r="CP53" s="44"/>
      <c r="CQ53" s="44"/>
      <c r="CR53" s="44"/>
      <c r="CS53" s="44"/>
      <c r="CT53" s="44"/>
      <c r="CU53" s="44"/>
      <c r="CV53" s="44"/>
      <c r="CW53" s="44"/>
      <c r="CX53" s="44"/>
      <c r="CY53" s="44"/>
      <c r="CZ53" s="44"/>
      <c r="DA53" s="44"/>
      <c r="DB53" s="44"/>
      <c r="DC53" s="44"/>
      <c r="DD53" s="44"/>
      <c r="DE53" s="44"/>
      <c r="DF53" s="44"/>
      <c r="DG53" s="44"/>
      <c r="DH53" s="44"/>
      <c r="DI53" s="44"/>
      <c r="DJ53" s="44"/>
      <c r="DK53" s="44"/>
      <c r="DL53" s="44"/>
      <c r="DM53" s="44"/>
      <c r="DN53" s="44"/>
      <c r="DO53" s="44"/>
      <c r="DP53" s="44"/>
      <c r="DQ53" s="44"/>
      <c r="DR53" s="44"/>
      <c r="DS53" s="44"/>
      <c r="DT53" s="44"/>
      <c r="DU53" s="44"/>
      <c r="DV53" s="44"/>
      <c r="DW53" s="44"/>
      <c r="DX53" s="44"/>
      <c r="DY53" s="44"/>
      <c r="DZ53" s="44"/>
      <c r="EA53" s="44"/>
      <c r="EB53" s="44"/>
      <c r="EC53" s="44"/>
      <c r="ED53" s="44"/>
      <c r="EE53" s="44"/>
      <c r="EF53" s="44"/>
      <c r="EG53" s="44"/>
      <c r="EH53" s="44"/>
      <c r="EI53" s="44"/>
      <c r="EJ53" s="44"/>
      <c r="EK53" s="44"/>
      <c r="EL53" s="44"/>
      <c r="EM53" s="44"/>
      <c r="EN53" s="44"/>
      <c r="EO53" s="44"/>
      <c r="EP53" s="44"/>
      <c r="EQ53" s="44"/>
      <c r="ER53" s="44"/>
      <c r="ES53" s="44"/>
      <c r="ET53" s="44"/>
      <c r="EU53" s="44"/>
      <c r="EV53" s="44"/>
      <c r="EW53" s="44"/>
      <c r="EX53" s="44"/>
      <c r="EY53" s="44"/>
      <c r="EZ53" s="44"/>
      <c r="FA53" s="44"/>
      <c r="FB53" s="44"/>
      <c r="FC53" s="44"/>
      <c r="FD53" s="44"/>
      <c r="FE53" s="44"/>
      <c r="FF53" s="44"/>
      <c r="FG53" s="44"/>
      <c r="FH53" s="44"/>
      <c r="FI53" s="44"/>
      <c r="FJ53" s="44"/>
      <c r="FK53" s="44"/>
      <c r="FL53" s="44"/>
      <c r="FM53" s="44"/>
      <c r="FN53" s="44"/>
      <c r="FO53" s="44"/>
      <c r="FP53" s="44"/>
      <c r="FQ53" s="44"/>
      <c r="FR53" s="44"/>
      <c r="FS53" s="44"/>
      <c r="FT53" s="44"/>
      <c r="FU53" s="44"/>
      <c r="FV53" s="44"/>
      <c r="FW53" s="44"/>
      <c r="FX53" s="44"/>
      <c r="FY53" s="44"/>
      <c r="FZ53" s="44"/>
      <c r="GA53" s="44"/>
      <c r="GB53" s="44"/>
      <c r="GC53" s="44"/>
      <c r="GD53" s="44"/>
      <c r="GE53" s="44"/>
      <c r="GF53" s="44"/>
      <c r="GG53" s="44"/>
      <c r="GH53" s="44"/>
      <c r="GI53" s="44"/>
      <c r="GJ53" s="44"/>
      <c r="GK53" s="44"/>
      <c r="GL53" s="44"/>
      <c r="GM53" s="44"/>
      <c r="GN53" s="44"/>
      <c r="GO53" s="44"/>
      <c r="GP53" s="44"/>
      <c r="GQ53" s="44"/>
      <c r="GR53" s="44"/>
      <c r="GS53" s="44"/>
      <c r="GT53" s="44"/>
      <c r="GU53" s="44"/>
      <c r="GV53" s="44"/>
      <c r="GW53" s="44"/>
      <c r="GX53" s="44"/>
      <c r="GY53" s="44"/>
      <c r="GZ53" s="44"/>
      <c r="HA53" s="44"/>
      <c r="HB53" s="44"/>
      <c r="HC53" s="44"/>
      <c r="HD53" s="44"/>
      <c r="HE53" s="44"/>
      <c r="HF53" s="44"/>
      <c r="HG53" s="44"/>
      <c r="HH53" s="44"/>
      <c r="HI53" s="44"/>
      <c r="HJ53" s="44"/>
      <c r="HK53" s="44"/>
      <c r="HL53" s="44"/>
      <c r="HM53" s="44"/>
      <c r="HN53" s="44"/>
      <c r="HO53" s="44"/>
      <c r="HP53" s="44"/>
      <c r="HQ53" s="44"/>
      <c r="HR53" s="44"/>
      <c r="HS53" s="44"/>
      <c r="HT53" s="44"/>
      <c r="HU53" s="44"/>
      <c r="HV53" s="44"/>
      <c r="HW53" s="44"/>
      <c r="HX53" s="44"/>
      <c r="HY53" s="44"/>
      <c r="HZ53" s="44"/>
      <c r="IA53" s="44"/>
      <c r="IB53" s="44"/>
      <c r="IC53" s="44"/>
      <c r="ID53" s="44"/>
      <c r="IE53" s="44"/>
      <c r="IF53" s="44"/>
      <c r="IG53" s="44"/>
      <c r="IH53" s="44"/>
      <c r="II53" s="44"/>
      <c r="IJ53" s="44"/>
      <c r="IK53" s="44"/>
      <c r="IL53" s="44"/>
      <c r="IM53" s="44"/>
      <c r="IN53" s="44"/>
      <c r="IO53" s="44"/>
      <c r="IP53" s="44"/>
      <c r="IQ53" s="44"/>
      <c r="IR53" s="44"/>
      <c r="IS53" s="44"/>
      <c r="IT53" s="44"/>
    </row>
    <row r="54" spans="1:254" s="46" customFormat="1" ht="12.75" customHeight="1" x14ac:dyDescent="0.25">
      <c r="A54" s="58" t="s">
        <v>62</v>
      </c>
      <c r="B54" s="59" t="s">
        <v>60</v>
      </c>
      <c r="C54" s="60">
        <v>500</v>
      </c>
      <c r="D54" s="59" t="s">
        <v>31</v>
      </c>
      <c r="E54" s="61">
        <v>1250</v>
      </c>
      <c r="F54" s="22">
        <f t="shared" si="2"/>
        <v>625000</v>
      </c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4"/>
      <c r="BB54" s="44"/>
      <c r="BC54" s="44"/>
      <c r="BD54" s="44"/>
      <c r="BE54" s="44"/>
      <c r="BF54" s="44"/>
      <c r="BG54" s="44"/>
      <c r="BH54" s="44"/>
      <c r="BI54" s="44"/>
      <c r="BJ54" s="44"/>
      <c r="BK54" s="44"/>
      <c r="BL54" s="44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4"/>
      <c r="CA54" s="44"/>
      <c r="CB54" s="44"/>
      <c r="CC54" s="44"/>
      <c r="CD54" s="44"/>
      <c r="CE54" s="44"/>
      <c r="CF54" s="44"/>
      <c r="CG54" s="44"/>
      <c r="CH54" s="44"/>
      <c r="CI54" s="44"/>
      <c r="CJ54" s="44"/>
      <c r="CK54" s="44"/>
      <c r="CL54" s="44"/>
      <c r="CM54" s="44"/>
      <c r="CN54" s="44"/>
      <c r="CO54" s="44"/>
      <c r="CP54" s="44"/>
      <c r="CQ54" s="44"/>
      <c r="CR54" s="44"/>
      <c r="CS54" s="44"/>
      <c r="CT54" s="44"/>
      <c r="CU54" s="44"/>
      <c r="CV54" s="44"/>
      <c r="CW54" s="44"/>
      <c r="CX54" s="44"/>
      <c r="CY54" s="44"/>
      <c r="CZ54" s="44"/>
      <c r="DA54" s="44"/>
      <c r="DB54" s="44"/>
      <c r="DC54" s="44"/>
      <c r="DD54" s="44"/>
      <c r="DE54" s="44"/>
      <c r="DF54" s="44"/>
      <c r="DG54" s="44"/>
      <c r="DH54" s="44"/>
      <c r="DI54" s="44"/>
      <c r="DJ54" s="44"/>
      <c r="DK54" s="44"/>
      <c r="DL54" s="44"/>
      <c r="DM54" s="44"/>
      <c r="DN54" s="44"/>
      <c r="DO54" s="44"/>
      <c r="DP54" s="44"/>
      <c r="DQ54" s="44"/>
      <c r="DR54" s="44"/>
      <c r="DS54" s="44"/>
      <c r="DT54" s="44"/>
      <c r="DU54" s="44"/>
      <c r="DV54" s="44"/>
      <c r="DW54" s="44"/>
      <c r="DX54" s="44"/>
      <c r="DY54" s="44"/>
      <c r="DZ54" s="44"/>
      <c r="EA54" s="44"/>
      <c r="EB54" s="44"/>
      <c r="EC54" s="44"/>
      <c r="ED54" s="44"/>
      <c r="EE54" s="44"/>
      <c r="EF54" s="44"/>
      <c r="EG54" s="44"/>
      <c r="EH54" s="44"/>
      <c r="EI54" s="44"/>
      <c r="EJ54" s="44"/>
      <c r="EK54" s="44"/>
      <c r="EL54" s="44"/>
      <c r="EM54" s="44"/>
      <c r="EN54" s="44"/>
      <c r="EO54" s="44"/>
      <c r="EP54" s="44"/>
      <c r="EQ54" s="44"/>
      <c r="ER54" s="44"/>
      <c r="ES54" s="44"/>
      <c r="ET54" s="44"/>
      <c r="EU54" s="44"/>
      <c r="EV54" s="44"/>
      <c r="EW54" s="44"/>
      <c r="EX54" s="44"/>
      <c r="EY54" s="44"/>
      <c r="EZ54" s="44"/>
      <c r="FA54" s="44"/>
      <c r="FB54" s="44"/>
      <c r="FC54" s="44"/>
      <c r="FD54" s="44"/>
      <c r="FE54" s="44"/>
      <c r="FF54" s="44"/>
      <c r="FG54" s="44"/>
      <c r="FH54" s="44"/>
      <c r="FI54" s="44"/>
      <c r="FJ54" s="44"/>
      <c r="FK54" s="44"/>
      <c r="FL54" s="44"/>
      <c r="FM54" s="44"/>
      <c r="FN54" s="44"/>
      <c r="FO54" s="44"/>
      <c r="FP54" s="44"/>
      <c r="FQ54" s="44"/>
      <c r="FR54" s="44"/>
      <c r="FS54" s="44"/>
      <c r="FT54" s="44"/>
      <c r="FU54" s="44"/>
      <c r="FV54" s="44"/>
      <c r="FW54" s="44"/>
      <c r="FX54" s="44"/>
      <c r="FY54" s="44"/>
      <c r="FZ54" s="44"/>
      <c r="GA54" s="44"/>
      <c r="GB54" s="44"/>
      <c r="GC54" s="44"/>
      <c r="GD54" s="44"/>
      <c r="GE54" s="44"/>
      <c r="GF54" s="44"/>
      <c r="GG54" s="44"/>
      <c r="GH54" s="44"/>
      <c r="GI54" s="44"/>
      <c r="GJ54" s="44"/>
      <c r="GK54" s="44"/>
      <c r="GL54" s="44"/>
      <c r="GM54" s="44"/>
      <c r="GN54" s="44"/>
      <c r="GO54" s="44"/>
      <c r="GP54" s="44"/>
      <c r="GQ54" s="44"/>
      <c r="GR54" s="44"/>
      <c r="GS54" s="44"/>
      <c r="GT54" s="44"/>
      <c r="GU54" s="44"/>
      <c r="GV54" s="44"/>
      <c r="GW54" s="44"/>
      <c r="GX54" s="44"/>
      <c r="GY54" s="44"/>
      <c r="GZ54" s="44"/>
      <c r="HA54" s="44"/>
      <c r="HB54" s="44"/>
      <c r="HC54" s="44"/>
      <c r="HD54" s="44"/>
      <c r="HE54" s="44"/>
      <c r="HF54" s="44"/>
      <c r="HG54" s="44"/>
      <c r="HH54" s="44"/>
      <c r="HI54" s="44"/>
      <c r="HJ54" s="44"/>
      <c r="HK54" s="44"/>
      <c r="HL54" s="44"/>
      <c r="HM54" s="44"/>
      <c r="HN54" s="44"/>
      <c r="HO54" s="44"/>
      <c r="HP54" s="44"/>
      <c r="HQ54" s="44"/>
      <c r="HR54" s="44"/>
      <c r="HS54" s="44"/>
      <c r="HT54" s="44"/>
      <c r="HU54" s="44"/>
      <c r="HV54" s="44"/>
      <c r="HW54" s="44"/>
      <c r="HX54" s="44"/>
      <c r="HY54" s="44"/>
      <c r="HZ54" s="44"/>
      <c r="IA54" s="44"/>
      <c r="IB54" s="44"/>
      <c r="IC54" s="44"/>
      <c r="ID54" s="44"/>
      <c r="IE54" s="44"/>
      <c r="IF54" s="44"/>
      <c r="IG54" s="44"/>
      <c r="IH54" s="44"/>
      <c r="II54" s="44"/>
      <c r="IJ54" s="44"/>
      <c r="IK54" s="44"/>
      <c r="IL54" s="44"/>
      <c r="IM54" s="44"/>
      <c r="IN54" s="44"/>
      <c r="IO54" s="44"/>
      <c r="IP54" s="44"/>
      <c r="IQ54" s="44"/>
      <c r="IR54" s="44"/>
      <c r="IS54" s="44"/>
      <c r="IT54" s="44"/>
    </row>
    <row r="55" spans="1:254" s="46" customFormat="1" ht="12.75" customHeight="1" x14ac:dyDescent="0.25">
      <c r="A55" s="58" t="s">
        <v>113</v>
      </c>
      <c r="B55" s="59" t="s">
        <v>63</v>
      </c>
      <c r="C55" s="60">
        <v>10</v>
      </c>
      <c r="D55" s="59" t="s">
        <v>64</v>
      </c>
      <c r="E55" s="61">
        <v>13694</v>
      </c>
      <c r="F55" s="22">
        <f t="shared" si="2"/>
        <v>136940</v>
      </c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44"/>
      <c r="BA55" s="44"/>
      <c r="BB55" s="44"/>
      <c r="BC55" s="44"/>
      <c r="BD55" s="44"/>
      <c r="BE55" s="44"/>
      <c r="BF55" s="44"/>
      <c r="BG55" s="44"/>
      <c r="BH55" s="44"/>
      <c r="BI55" s="44"/>
      <c r="BJ55" s="44"/>
      <c r="BK55" s="44"/>
      <c r="BL55" s="44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4"/>
      <c r="CA55" s="44"/>
      <c r="CB55" s="44"/>
      <c r="CC55" s="44"/>
      <c r="CD55" s="44"/>
      <c r="CE55" s="44"/>
      <c r="CF55" s="44"/>
      <c r="CG55" s="44"/>
      <c r="CH55" s="44"/>
      <c r="CI55" s="44"/>
      <c r="CJ55" s="44"/>
      <c r="CK55" s="44"/>
      <c r="CL55" s="44"/>
      <c r="CM55" s="44"/>
      <c r="CN55" s="44"/>
      <c r="CO55" s="44"/>
      <c r="CP55" s="44"/>
      <c r="CQ55" s="44"/>
      <c r="CR55" s="44"/>
      <c r="CS55" s="44"/>
      <c r="CT55" s="44"/>
      <c r="CU55" s="44"/>
      <c r="CV55" s="44"/>
      <c r="CW55" s="44"/>
      <c r="CX55" s="44"/>
      <c r="CY55" s="44"/>
      <c r="CZ55" s="44"/>
      <c r="DA55" s="44"/>
      <c r="DB55" s="44"/>
      <c r="DC55" s="44"/>
      <c r="DD55" s="44"/>
      <c r="DE55" s="44"/>
      <c r="DF55" s="44"/>
      <c r="DG55" s="44"/>
      <c r="DH55" s="44"/>
      <c r="DI55" s="44"/>
      <c r="DJ55" s="44"/>
      <c r="DK55" s="44"/>
      <c r="DL55" s="44"/>
      <c r="DM55" s="44"/>
      <c r="DN55" s="44"/>
      <c r="DO55" s="44"/>
      <c r="DP55" s="44"/>
      <c r="DQ55" s="44"/>
      <c r="DR55" s="44"/>
      <c r="DS55" s="44"/>
      <c r="DT55" s="44"/>
      <c r="DU55" s="44"/>
      <c r="DV55" s="44"/>
      <c r="DW55" s="44"/>
      <c r="DX55" s="44"/>
      <c r="DY55" s="44"/>
      <c r="DZ55" s="44"/>
      <c r="EA55" s="44"/>
      <c r="EB55" s="44"/>
      <c r="EC55" s="44"/>
      <c r="ED55" s="44"/>
      <c r="EE55" s="44"/>
      <c r="EF55" s="44"/>
      <c r="EG55" s="44"/>
      <c r="EH55" s="44"/>
      <c r="EI55" s="44"/>
      <c r="EJ55" s="44"/>
      <c r="EK55" s="44"/>
      <c r="EL55" s="44"/>
      <c r="EM55" s="44"/>
      <c r="EN55" s="44"/>
      <c r="EO55" s="44"/>
      <c r="EP55" s="44"/>
      <c r="EQ55" s="44"/>
      <c r="ER55" s="44"/>
      <c r="ES55" s="44"/>
      <c r="ET55" s="44"/>
      <c r="EU55" s="44"/>
      <c r="EV55" s="44"/>
      <c r="EW55" s="44"/>
      <c r="EX55" s="44"/>
      <c r="EY55" s="44"/>
      <c r="EZ55" s="44"/>
      <c r="FA55" s="44"/>
      <c r="FB55" s="44"/>
      <c r="FC55" s="44"/>
      <c r="FD55" s="44"/>
      <c r="FE55" s="44"/>
      <c r="FF55" s="44"/>
      <c r="FG55" s="44"/>
      <c r="FH55" s="44"/>
      <c r="FI55" s="44"/>
      <c r="FJ55" s="44"/>
      <c r="FK55" s="44"/>
      <c r="FL55" s="44"/>
      <c r="FM55" s="44"/>
      <c r="FN55" s="44"/>
      <c r="FO55" s="44"/>
      <c r="FP55" s="44"/>
      <c r="FQ55" s="44"/>
      <c r="FR55" s="44"/>
      <c r="FS55" s="44"/>
      <c r="FT55" s="44"/>
      <c r="FU55" s="44"/>
      <c r="FV55" s="44"/>
      <c r="FW55" s="44"/>
      <c r="FX55" s="44"/>
      <c r="FY55" s="44"/>
      <c r="FZ55" s="44"/>
      <c r="GA55" s="44"/>
      <c r="GB55" s="44"/>
      <c r="GC55" s="44"/>
      <c r="GD55" s="44"/>
      <c r="GE55" s="44"/>
      <c r="GF55" s="44"/>
      <c r="GG55" s="44"/>
      <c r="GH55" s="44"/>
      <c r="GI55" s="44"/>
      <c r="GJ55" s="44"/>
      <c r="GK55" s="44"/>
      <c r="GL55" s="44"/>
      <c r="GM55" s="44"/>
      <c r="GN55" s="44"/>
      <c r="GO55" s="44"/>
      <c r="GP55" s="44"/>
      <c r="GQ55" s="44"/>
      <c r="GR55" s="44"/>
      <c r="GS55" s="44"/>
      <c r="GT55" s="44"/>
      <c r="GU55" s="44"/>
      <c r="GV55" s="44"/>
      <c r="GW55" s="44"/>
      <c r="GX55" s="44"/>
      <c r="GY55" s="44"/>
      <c r="GZ55" s="44"/>
      <c r="HA55" s="44"/>
      <c r="HB55" s="44"/>
      <c r="HC55" s="44"/>
      <c r="HD55" s="44"/>
      <c r="HE55" s="44"/>
      <c r="HF55" s="44"/>
      <c r="HG55" s="44"/>
      <c r="HH55" s="44"/>
      <c r="HI55" s="44"/>
      <c r="HJ55" s="44"/>
      <c r="HK55" s="44"/>
      <c r="HL55" s="44"/>
      <c r="HM55" s="44"/>
      <c r="HN55" s="44"/>
      <c r="HO55" s="44"/>
      <c r="HP55" s="44"/>
      <c r="HQ55" s="44"/>
      <c r="HR55" s="44"/>
      <c r="HS55" s="44"/>
      <c r="HT55" s="44"/>
      <c r="HU55" s="44"/>
      <c r="HV55" s="44"/>
      <c r="HW55" s="44"/>
      <c r="HX55" s="44"/>
      <c r="HY55" s="44"/>
      <c r="HZ55" s="44"/>
      <c r="IA55" s="44"/>
      <c r="IB55" s="44"/>
      <c r="IC55" s="44"/>
      <c r="ID55" s="44"/>
      <c r="IE55" s="44"/>
      <c r="IF55" s="44"/>
      <c r="IG55" s="44"/>
      <c r="IH55" s="44"/>
      <c r="II55" s="44"/>
      <c r="IJ55" s="44"/>
      <c r="IK55" s="44"/>
      <c r="IL55" s="44"/>
      <c r="IM55" s="44"/>
      <c r="IN55" s="44"/>
      <c r="IO55" s="44"/>
      <c r="IP55" s="44"/>
      <c r="IQ55" s="44"/>
      <c r="IR55" s="44"/>
      <c r="IS55" s="44"/>
      <c r="IT55" s="44"/>
    </row>
    <row r="56" spans="1:254" s="46" customFormat="1" ht="12.75" customHeight="1" x14ac:dyDescent="0.25">
      <c r="A56" s="58" t="s">
        <v>65</v>
      </c>
      <c r="B56" s="59" t="s">
        <v>63</v>
      </c>
      <c r="C56" s="60">
        <v>10</v>
      </c>
      <c r="D56" s="59" t="s">
        <v>66</v>
      </c>
      <c r="E56" s="61">
        <v>12908</v>
      </c>
      <c r="F56" s="22">
        <f t="shared" si="2"/>
        <v>129080</v>
      </c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  <c r="AZ56" s="44"/>
      <c r="BA56" s="44"/>
      <c r="BB56" s="44"/>
      <c r="BC56" s="44"/>
      <c r="BD56" s="44"/>
      <c r="BE56" s="44"/>
      <c r="BF56" s="44"/>
      <c r="BG56" s="44"/>
      <c r="BH56" s="44"/>
      <c r="BI56" s="44"/>
      <c r="BJ56" s="44"/>
      <c r="BK56" s="44"/>
      <c r="BL56" s="44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4"/>
      <c r="CA56" s="44"/>
      <c r="CB56" s="44"/>
      <c r="CC56" s="44"/>
      <c r="CD56" s="44"/>
      <c r="CE56" s="44"/>
      <c r="CF56" s="44"/>
      <c r="CG56" s="44"/>
      <c r="CH56" s="44"/>
      <c r="CI56" s="44"/>
      <c r="CJ56" s="44"/>
      <c r="CK56" s="44"/>
      <c r="CL56" s="44"/>
      <c r="CM56" s="44"/>
      <c r="CN56" s="44"/>
      <c r="CO56" s="44"/>
      <c r="CP56" s="44"/>
      <c r="CQ56" s="44"/>
      <c r="CR56" s="44"/>
      <c r="CS56" s="44"/>
      <c r="CT56" s="44"/>
      <c r="CU56" s="44"/>
      <c r="CV56" s="44"/>
      <c r="CW56" s="44"/>
      <c r="CX56" s="44"/>
      <c r="CY56" s="44"/>
      <c r="CZ56" s="44"/>
      <c r="DA56" s="44"/>
      <c r="DB56" s="44"/>
      <c r="DC56" s="44"/>
      <c r="DD56" s="44"/>
      <c r="DE56" s="44"/>
      <c r="DF56" s="44"/>
      <c r="DG56" s="44"/>
      <c r="DH56" s="44"/>
      <c r="DI56" s="44"/>
      <c r="DJ56" s="44"/>
      <c r="DK56" s="44"/>
      <c r="DL56" s="44"/>
      <c r="DM56" s="44"/>
      <c r="DN56" s="44"/>
      <c r="DO56" s="44"/>
      <c r="DP56" s="44"/>
      <c r="DQ56" s="44"/>
      <c r="DR56" s="44"/>
      <c r="DS56" s="44"/>
      <c r="DT56" s="44"/>
      <c r="DU56" s="44"/>
      <c r="DV56" s="44"/>
      <c r="DW56" s="44"/>
      <c r="DX56" s="44"/>
      <c r="DY56" s="44"/>
      <c r="DZ56" s="44"/>
      <c r="EA56" s="44"/>
      <c r="EB56" s="44"/>
      <c r="EC56" s="44"/>
      <c r="ED56" s="44"/>
      <c r="EE56" s="44"/>
      <c r="EF56" s="44"/>
      <c r="EG56" s="44"/>
      <c r="EH56" s="44"/>
      <c r="EI56" s="44"/>
      <c r="EJ56" s="44"/>
      <c r="EK56" s="44"/>
      <c r="EL56" s="44"/>
      <c r="EM56" s="44"/>
      <c r="EN56" s="44"/>
      <c r="EO56" s="44"/>
      <c r="EP56" s="44"/>
      <c r="EQ56" s="44"/>
      <c r="ER56" s="44"/>
      <c r="ES56" s="44"/>
      <c r="ET56" s="44"/>
      <c r="EU56" s="44"/>
      <c r="EV56" s="44"/>
      <c r="EW56" s="44"/>
      <c r="EX56" s="44"/>
      <c r="EY56" s="44"/>
      <c r="EZ56" s="44"/>
      <c r="FA56" s="44"/>
      <c r="FB56" s="44"/>
      <c r="FC56" s="44"/>
      <c r="FD56" s="44"/>
      <c r="FE56" s="44"/>
      <c r="FF56" s="44"/>
      <c r="FG56" s="44"/>
      <c r="FH56" s="44"/>
      <c r="FI56" s="44"/>
      <c r="FJ56" s="44"/>
      <c r="FK56" s="44"/>
      <c r="FL56" s="44"/>
      <c r="FM56" s="44"/>
      <c r="FN56" s="44"/>
      <c r="FO56" s="44"/>
      <c r="FP56" s="44"/>
      <c r="FQ56" s="44"/>
      <c r="FR56" s="44"/>
      <c r="FS56" s="44"/>
      <c r="FT56" s="44"/>
      <c r="FU56" s="44"/>
      <c r="FV56" s="44"/>
      <c r="FW56" s="44"/>
      <c r="FX56" s="44"/>
      <c r="FY56" s="44"/>
      <c r="FZ56" s="44"/>
      <c r="GA56" s="44"/>
      <c r="GB56" s="44"/>
      <c r="GC56" s="44"/>
      <c r="GD56" s="44"/>
      <c r="GE56" s="44"/>
      <c r="GF56" s="44"/>
      <c r="GG56" s="44"/>
      <c r="GH56" s="44"/>
      <c r="GI56" s="44"/>
      <c r="GJ56" s="44"/>
      <c r="GK56" s="44"/>
      <c r="GL56" s="44"/>
      <c r="GM56" s="44"/>
      <c r="GN56" s="44"/>
      <c r="GO56" s="44"/>
      <c r="GP56" s="44"/>
      <c r="GQ56" s="44"/>
      <c r="GR56" s="44"/>
      <c r="GS56" s="44"/>
      <c r="GT56" s="44"/>
      <c r="GU56" s="44"/>
      <c r="GV56" s="44"/>
      <c r="GW56" s="44"/>
      <c r="GX56" s="44"/>
      <c r="GY56" s="44"/>
      <c r="GZ56" s="44"/>
      <c r="HA56" s="44"/>
      <c r="HB56" s="44"/>
      <c r="HC56" s="44"/>
      <c r="HD56" s="44"/>
      <c r="HE56" s="44"/>
      <c r="HF56" s="44"/>
      <c r="HG56" s="44"/>
      <c r="HH56" s="44"/>
      <c r="HI56" s="44"/>
      <c r="HJ56" s="44"/>
      <c r="HK56" s="44"/>
      <c r="HL56" s="44"/>
      <c r="HM56" s="44"/>
      <c r="HN56" s="44"/>
      <c r="HO56" s="44"/>
      <c r="HP56" s="44"/>
      <c r="HQ56" s="44"/>
      <c r="HR56" s="44"/>
      <c r="HS56" s="44"/>
      <c r="HT56" s="44"/>
      <c r="HU56" s="44"/>
      <c r="HV56" s="44"/>
      <c r="HW56" s="44"/>
      <c r="HX56" s="44"/>
      <c r="HY56" s="44"/>
      <c r="HZ56" s="44"/>
      <c r="IA56" s="44"/>
      <c r="IB56" s="44"/>
      <c r="IC56" s="44"/>
      <c r="ID56" s="44"/>
      <c r="IE56" s="44"/>
      <c r="IF56" s="44"/>
      <c r="IG56" s="44"/>
      <c r="IH56" s="44"/>
      <c r="II56" s="44"/>
      <c r="IJ56" s="44"/>
      <c r="IK56" s="44"/>
      <c r="IL56" s="44"/>
      <c r="IM56" s="44"/>
      <c r="IN56" s="44"/>
      <c r="IO56" s="44"/>
      <c r="IP56" s="44"/>
      <c r="IQ56" s="44"/>
      <c r="IR56" s="44"/>
      <c r="IS56" s="44"/>
      <c r="IT56" s="44"/>
    </row>
    <row r="57" spans="1:254" s="46" customFormat="1" ht="12.75" customHeight="1" x14ac:dyDescent="0.25">
      <c r="A57" s="150" t="s">
        <v>67</v>
      </c>
      <c r="B57" s="151"/>
      <c r="C57" s="151"/>
      <c r="D57" s="151"/>
      <c r="E57" s="151"/>
      <c r="F57" s="152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  <c r="AZ57" s="44"/>
      <c r="BA57" s="44"/>
      <c r="BB57" s="44"/>
      <c r="BC57" s="44"/>
      <c r="BD57" s="44"/>
      <c r="BE57" s="44"/>
      <c r="BF57" s="44"/>
      <c r="BG57" s="44"/>
      <c r="BH57" s="44"/>
      <c r="BI57" s="44"/>
      <c r="BJ57" s="44"/>
      <c r="BK57" s="44"/>
      <c r="BL57" s="44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4"/>
      <c r="CA57" s="44"/>
      <c r="CB57" s="44"/>
      <c r="CC57" s="44"/>
      <c r="CD57" s="44"/>
      <c r="CE57" s="44"/>
      <c r="CF57" s="44"/>
      <c r="CG57" s="44"/>
      <c r="CH57" s="44"/>
      <c r="CI57" s="44"/>
      <c r="CJ57" s="44"/>
      <c r="CK57" s="44"/>
      <c r="CL57" s="44"/>
      <c r="CM57" s="44"/>
      <c r="CN57" s="44"/>
      <c r="CO57" s="44"/>
      <c r="CP57" s="44"/>
      <c r="CQ57" s="44"/>
      <c r="CR57" s="44"/>
      <c r="CS57" s="44"/>
      <c r="CT57" s="44"/>
      <c r="CU57" s="44"/>
      <c r="CV57" s="44"/>
      <c r="CW57" s="44"/>
      <c r="CX57" s="44"/>
      <c r="CY57" s="44"/>
      <c r="CZ57" s="44"/>
      <c r="DA57" s="44"/>
      <c r="DB57" s="44"/>
      <c r="DC57" s="44"/>
      <c r="DD57" s="44"/>
      <c r="DE57" s="44"/>
      <c r="DF57" s="44"/>
      <c r="DG57" s="44"/>
      <c r="DH57" s="44"/>
      <c r="DI57" s="44"/>
      <c r="DJ57" s="44"/>
      <c r="DK57" s="44"/>
      <c r="DL57" s="44"/>
      <c r="DM57" s="44"/>
      <c r="DN57" s="44"/>
      <c r="DO57" s="44"/>
      <c r="DP57" s="44"/>
      <c r="DQ57" s="44"/>
      <c r="DR57" s="44"/>
      <c r="DS57" s="44"/>
      <c r="DT57" s="44"/>
      <c r="DU57" s="44"/>
      <c r="DV57" s="44"/>
      <c r="DW57" s="44"/>
      <c r="DX57" s="44"/>
      <c r="DY57" s="44"/>
      <c r="DZ57" s="44"/>
      <c r="EA57" s="44"/>
      <c r="EB57" s="44"/>
      <c r="EC57" s="44"/>
      <c r="ED57" s="44"/>
      <c r="EE57" s="44"/>
      <c r="EF57" s="44"/>
      <c r="EG57" s="44"/>
      <c r="EH57" s="44"/>
      <c r="EI57" s="44"/>
      <c r="EJ57" s="44"/>
      <c r="EK57" s="44"/>
      <c r="EL57" s="44"/>
      <c r="EM57" s="44"/>
      <c r="EN57" s="44"/>
      <c r="EO57" s="44"/>
      <c r="EP57" s="44"/>
      <c r="EQ57" s="44"/>
      <c r="ER57" s="44"/>
      <c r="ES57" s="44"/>
      <c r="ET57" s="44"/>
      <c r="EU57" s="44"/>
      <c r="EV57" s="44"/>
      <c r="EW57" s="44"/>
      <c r="EX57" s="44"/>
      <c r="EY57" s="44"/>
      <c r="EZ57" s="44"/>
      <c r="FA57" s="44"/>
      <c r="FB57" s="44"/>
      <c r="FC57" s="44"/>
      <c r="FD57" s="44"/>
      <c r="FE57" s="44"/>
      <c r="FF57" s="44"/>
      <c r="FG57" s="44"/>
      <c r="FH57" s="44"/>
      <c r="FI57" s="44"/>
      <c r="FJ57" s="44"/>
      <c r="FK57" s="44"/>
      <c r="FL57" s="44"/>
      <c r="FM57" s="44"/>
      <c r="FN57" s="44"/>
      <c r="FO57" s="44"/>
      <c r="FP57" s="44"/>
      <c r="FQ57" s="44"/>
      <c r="FR57" s="44"/>
      <c r="FS57" s="44"/>
      <c r="FT57" s="44"/>
      <c r="FU57" s="44"/>
      <c r="FV57" s="44"/>
      <c r="FW57" s="44"/>
      <c r="FX57" s="44"/>
      <c r="FY57" s="44"/>
      <c r="FZ57" s="44"/>
      <c r="GA57" s="44"/>
      <c r="GB57" s="44"/>
      <c r="GC57" s="44"/>
      <c r="GD57" s="44"/>
      <c r="GE57" s="44"/>
      <c r="GF57" s="44"/>
      <c r="GG57" s="44"/>
      <c r="GH57" s="44"/>
      <c r="GI57" s="44"/>
      <c r="GJ57" s="44"/>
      <c r="GK57" s="44"/>
      <c r="GL57" s="44"/>
      <c r="GM57" s="44"/>
      <c r="GN57" s="44"/>
      <c r="GO57" s="44"/>
      <c r="GP57" s="44"/>
      <c r="GQ57" s="44"/>
      <c r="GR57" s="44"/>
      <c r="GS57" s="44"/>
      <c r="GT57" s="44"/>
      <c r="GU57" s="44"/>
      <c r="GV57" s="44"/>
      <c r="GW57" s="44"/>
      <c r="GX57" s="44"/>
      <c r="GY57" s="44"/>
      <c r="GZ57" s="44"/>
      <c r="HA57" s="44"/>
      <c r="HB57" s="44"/>
      <c r="HC57" s="44"/>
      <c r="HD57" s="44"/>
      <c r="HE57" s="44"/>
      <c r="HF57" s="44"/>
      <c r="HG57" s="44"/>
      <c r="HH57" s="44"/>
      <c r="HI57" s="44"/>
      <c r="HJ57" s="44"/>
      <c r="HK57" s="44"/>
      <c r="HL57" s="44"/>
      <c r="HM57" s="44"/>
      <c r="HN57" s="44"/>
      <c r="HO57" s="44"/>
      <c r="HP57" s="44"/>
      <c r="HQ57" s="44"/>
      <c r="HR57" s="44"/>
      <c r="HS57" s="44"/>
      <c r="HT57" s="44"/>
      <c r="HU57" s="44"/>
      <c r="HV57" s="44"/>
      <c r="HW57" s="44"/>
      <c r="HX57" s="44"/>
      <c r="HY57" s="44"/>
      <c r="HZ57" s="44"/>
      <c r="IA57" s="44"/>
      <c r="IB57" s="44"/>
      <c r="IC57" s="44"/>
      <c r="ID57" s="44"/>
      <c r="IE57" s="44"/>
      <c r="IF57" s="44"/>
      <c r="IG57" s="44"/>
      <c r="IH57" s="44"/>
      <c r="II57" s="44"/>
      <c r="IJ57" s="44"/>
      <c r="IK57" s="44"/>
      <c r="IL57" s="44"/>
      <c r="IM57" s="44"/>
      <c r="IN57" s="44"/>
      <c r="IO57" s="44"/>
      <c r="IP57" s="44"/>
      <c r="IQ57" s="44"/>
      <c r="IR57" s="44"/>
      <c r="IS57" s="44"/>
      <c r="IT57" s="44"/>
    </row>
    <row r="58" spans="1:254" s="46" customFormat="1" ht="12.75" customHeight="1" x14ac:dyDescent="0.25">
      <c r="A58" s="48" t="s">
        <v>103</v>
      </c>
      <c r="B58" s="48" t="s">
        <v>104</v>
      </c>
      <c r="C58" s="49">
        <v>2</v>
      </c>
      <c r="D58" s="48" t="s">
        <v>105</v>
      </c>
      <c r="E58" s="22">
        <v>49030</v>
      </c>
      <c r="F58" s="22">
        <f>C58*E58</f>
        <v>98060</v>
      </c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  <c r="AZ58" s="44"/>
      <c r="BA58" s="44"/>
      <c r="BB58" s="44"/>
      <c r="BC58" s="44"/>
      <c r="BD58" s="44"/>
      <c r="BE58" s="44"/>
      <c r="BF58" s="44"/>
      <c r="BG58" s="44"/>
      <c r="BH58" s="44"/>
      <c r="BI58" s="44"/>
      <c r="BJ58" s="44"/>
      <c r="BK58" s="44"/>
      <c r="BL58" s="44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4"/>
      <c r="CA58" s="44"/>
      <c r="CB58" s="44"/>
      <c r="CC58" s="44"/>
      <c r="CD58" s="44"/>
      <c r="CE58" s="44"/>
      <c r="CF58" s="44"/>
      <c r="CG58" s="44"/>
      <c r="CH58" s="44"/>
      <c r="CI58" s="44"/>
      <c r="CJ58" s="44"/>
      <c r="CK58" s="44"/>
      <c r="CL58" s="44"/>
      <c r="CM58" s="44"/>
      <c r="CN58" s="44"/>
      <c r="CO58" s="44"/>
      <c r="CP58" s="44"/>
      <c r="CQ58" s="44"/>
      <c r="CR58" s="44"/>
      <c r="CS58" s="44"/>
      <c r="CT58" s="44"/>
      <c r="CU58" s="44"/>
      <c r="CV58" s="44"/>
      <c r="CW58" s="44"/>
      <c r="CX58" s="44"/>
      <c r="CY58" s="44"/>
      <c r="CZ58" s="44"/>
      <c r="DA58" s="44"/>
      <c r="DB58" s="44"/>
      <c r="DC58" s="44"/>
      <c r="DD58" s="44"/>
      <c r="DE58" s="44"/>
      <c r="DF58" s="44"/>
      <c r="DG58" s="44"/>
      <c r="DH58" s="44"/>
      <c r="DI58" s="44"/>
      <c r="DJ58" s="44"/>
      <c r="DK58" s="44"/>
      <c r="DL58" s="44"/>
      <c r="DM58" s="44"/>
      <c r="DN58" s="44"/>
      <c r="DO58" s="44"/>
      <c r="DP58" s="44"/>
      <c r="DQ58" s="44"/>
      <c r="DR58" s="44"/>
      <c r="DS58" s="44"/>
      <c r="DT58" s="44"/>
      <c r="DU58" s="44"/>
      <c r="DV58" s="44"/>
      <c r="DW58" s="44"/>
      <c r="DX58" s="44"/>
      <c r="DY58" s="44"/>
      <c r="DZ58" s="44"/>
      <c r="EA58" s="44"/>
      <c r="EB58" s="44"/>
      <c r="EC58" s="44"/>
      <c r="ED58" s="44"/>
      <c r="EE58" s="44"/>
      <c r="EF58" s="44"/>
      <c r="EG58" s="44"/>
      <c r="EH58" s="44"/>
      <c r="EI58" s="44"/>
      <c r="EJ58" s="44"/>
      <c r="EK58" s="44"/>
      <c r="EL58" s="44"/>
      <c r="EM58" s="44"/>
      <c r="EN58" s="44"/>
      <c r="EO58" s="44"/>
      <c r="EP58" s="44"/>
      <c r="EQ58" s="44"/>
      <c r="ER58" s="44"/>
      <c r="ES58" s="44"/>
      <c r="ET58" s="44"/>
      <c r="EU58" s="44"/>
      <c r="EV58" s="44"/>
      <c r="EW58" s="44"/>
      <c r="EX58" s="44"/>
      <c r="EY58" s="44"/>
      <c r="EZ58" s="44"/>
      <c r="FA58" s="44"/>
      <c r="FB58" s="44"/>
      <c r="FC58" s="44"/>
      <c r="FD58" s="44"/>
      <c r="FE58" s="44"/>
      <c r="FF58" s="44"/>
      <c r="FG58" s="44"/>
      <c r="FH58" s="44"/>
      <c r="FI58" s="44"/>
      <c r="FJ58" s="44"/>
      <c r="FK58" s="44"/>
      <c r="FL58" s="44"/>
      <c r="FM58" s="44"/>
      <c r="FN58" s="44"/>
      <c r="FO58" s="44"/>
      <c r="FP58" s="44"/>
      <c r="FQ58" s="44"/>
      <c r="FR58" s="44"/>
      <c r="FS58" s="44"/>
      <c r="FT58" s="44"/>
      <c r="FU58" s="44"/>
      <c r="FV58" s="44"/>
      <c r="FW58" s="44"/>
      <c r="FX58" s="44"/>
      <c r="FY58" s="44"/>
      <c r="FZ58" s="44"/>
      <c r="GA58" s="44"/>
      <c r="GB58" s="44"/>
      <c r="GC58" s="44"/>
      <c r="GD58" s="44"/>
      <c r="GE58" s="44"/>
      <c r="GF58" s="44"/>
      <c r="GG58" s="44"/>
      <c r="GH58" s="44"/>
      <c r="GI58" s="44"/>
      <c r="GJ58" s="44"/>
      <c r="GK58" s="44"/>
      <c r="GL58" s="44"/>
      <c r="GM58" s="44"/>
      <c r="GN58" s="44"/>
      <c r="GO58" s="44"/>
      <c r="GP58" s="44"/>
      <c r="GQ58" s="44"/>
      <c r="GR58" s="44"/>
      <c r="GS58" s="44"/>
      <c r="GT58" s="44"/>
      <c r="GU58" s="44"/>
      <c r="GV58" s="44"/>
      <c r="GW58" s="44"/>
      <c r="GX58" s="44"/>
      <c r="GY58" s="44"/>
      <c r="GZ58" s="44"/>
      <c r="HA58" s="44"/>
      <c r="HB58" s="44"/>
      <c r="HC58" s="44"/>
      <c r="HD58" s="44"/>
      <c r="HE58" s="44"/>
      <c r="HF58" s="44"/>
      <c r="HG58" s="44"/>
      <c r="HH58" s="44"/>
      <c r="HI58" s="44"/>
      <c r="HJ58" s="44"/>
      <c r="HK58" s="44"/>
      <c r="HL58" s="44"/>
      <c r="HM58" s="44"/>
      <c r="HN58" s="44"/>
      <c r="HO58" s="44"/>
      <c r="HP58" s="44"/>
      <c r="HQ58" s="44"/>
      <c r="HR58" s="44"/>
      <c r="HS58" s="44"/>
      <c r="HT58" s="44"/>
      <c r="HU58" s="44"/>
      <c r="HV58" s="44"/>
      <c r="HW58" s="44"/>
      <c r="HX58" s="44"/>
      <c r="HY58" s="44"/>
      <c r="HZ58" s="44"/>
      <c r="IA58" s="44"/>
      <c r="IB58" s="44"/>
      <c r="IC58" s="44"/>
      <c r="ID58" s="44"/>
      <c r="IE58" s="44"/>
      <c r="IF58" s="44"/>
      <c r="IG58" s="44"/>
      <c r="IH58" s="44"/>
      <c r="II58" s="44"/>
      <c r="IJ58" s="44"/>
      <c r="IK58" s="44"/>
      <c r="IL58" s="44"/>
      <c r="IM58" s="44"/>
      <c r="IN58" s="44"/>
      <c r="IO58" s="44"/>
      <c r="IP58" s="44"/>
      <c r="IQ58" s="44"/>
      <c r="IR58" s="44"/>
      <c r="IS58" s="44"/>
      <c r="IT58" s="44"/>
    </row>
    <row r="59" spans="1:254" s="46" customFormat="1" ht="12.75" customHeight="1" x14ac:dyDescent="0.25">
      <c r="A59" s="48" t="s">
        <v>68</v>
      </c>
      <c r="B59" s="48" t="s">
        <v>60</v>
      </c>
      <c r="C59" s="49">
        <v>1</v>
      </c>
      <c r="D59" s="48" t="s">
        <v>29</v>
      </c>
      <c r="E59" s="22">
        <v>65750</v>
      </c>
      <c r="F59" s="22">
        <f>(C59*E59)</f>
        <v>65750</v>
      </c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4"/>
      <c r="AS59" s="44"/>
      <c r="AT59" s="44"/>
      <c r="AU59" s="44"/>
      <c r="AV59" s="44"/>
      <c r="AW59" s="44"/>
      <c r="AX59" s="44"/>
      <c r="AY59" s="44"/>
      <c r="AZ59" s="44"/>
      <c r="BA59" s="44"/>
      <c r="BB59" s="44"/>
      <c r="BC59" s="44"/>
      <c r="BD59" s="44"/>
      <c r="BE59" s="44"/>
      <c r="BF59" s="44"/>
      <c r="BG59" s="44"/>
      <c r="BH59" s="44"/>
      <c r="BI59" s="44"/>
      <c r="BJ59" s="44"/>
      <c r="BK59" s="44"/>
      <c r="BL59" s="44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4"/>
      <c r="CA59" s="44"/>
      <c r="CB59" s="44"/>
      <c r="CC59" s="44"/>
      <c r="CD59" s="44"/>
      <c r="CE59" s="44"/>
      <c r="CF59" s="44"/>
      <c r="CG59" s="44"/>
      <c r="CH59" s="44"/>
      <c r="CI59" s="44"/>
      <c r="CJ59" s="44"/>
      <c r="CK59" s="44"/>
      <c r="CL59" s="44"/>
      <c r="CM59" s="44"/>
      <c r="CN59" s="44"/>
      <c r="CO59" s="44"/>
      <c r="CP59" s="44"/>
      <c r="CQ59" s="44"/>
      <c r="CR59" s="44"/>
      <c r="CS59" s="44"/>
      <c r="CT59" s="44"/>
      <c r="CU59" s="44"/>
      <c r="CV59" s="44"/>
      <c r="CW59" s="44"/>
      <c r="CX59" s="44"/>
      <c r="CY59" s="44"/>
      <c r="CZ59" s="44"/>
      <c r="DA59" s="44"/>
      <c r="DB59" s="44"/>
      <c r="DC59" s="44"/>
      <c r="DD59" s="44"/>
      <c r="DE59" s="44"/>
      <c r="DF59" s="44"/>
      <c r="DG59" s="44"/>
      <c r="DH59" s="44"/>
      <c r="DI59" s="44"/>
      <c r="DJ59" s="44"/>
      <c r="DK59" s="44"/>
      <c r="DL59" s="44"/>
      <c r="DM59" s="44"/>
      <c r="DN59" s="44"/>
      <c r="DO59" s="44"/>
      <c r="DP59" s="44"/>
      <c r="DQ59" s="44"/>
      <c r="DR59" s="44"/>
      <c r="DS59" s="44"/>
      <c r="DT59" s="44"/>
      <c r="DU59" s="44"/>
      <c r="DV59" s="44"/>
      <c r="DW59" s="44"/>
      <c r="DX59" s="44"/>
      <c r="DY59" s="44"/>
      <c r="DZ59" s="44"/>
      <c r="EA59" s="44"/>
      <c r="EB59" s="44"/>
      <c r="EC59" s="44"/>
      <c r="ED59" s="44"/>
      <c r="EE59" s="44"/>
      <c r="EF59" s="44"/>
      <c r="EG59" s="44"/>
      <c r="EH59" s="44"/>
      <c r="EI59" s="44"/>
      <c r="EJ59" s="44"/>
      <c r="EK59" s="44"/>
      <c r="EL59" s="44"/>
      <c r="EM59" s="44"/>
      <c r="EN59" s="44"/>
      <c r="EO59" s="44"/>
      <c r="EP59" s="44"/>
      <c r="EQ59" s="44"/>
      <c r="ER59" s="44"/>
      <c r="ES59" s="44"/>
      <c r="ET59" s="44"/>
      <c r="EU59" s="44"/>
      <c r="EV59" s="44"/>
      <c r="EW59" s="44"/>
      <c r="EX59" s="44"/>
      <c r="EY59" s="44"/>
      <c r="EZ59" s="44"/>
      <c r="FA59" s="44"/>
      <c r="FB59" s="44"/>
      <c r="FC59" s="44"/>
      <c r="FD59" s="44"/>
      <c r="FE59" s="44"/>
      <c r="FF59" s="44"/>
      <c r="FG59" s="44"/>
      <c r="FH59" s="44"/>
      <c r="FI59" s="44"/>
      <c r="FJ59" s="44"/>
      <c r="FK59" s="44"/>
      <c r="FL59" s="44"/>
      <c r="FM59" s="44"/>
      <c r="FN59" s="44"/>
      <c r="FO59" s="44"/>
      <c r="FP59" s="44"/>
      <c r="FQ59" s="44"/>
      <c r="FR59" s="44"/>
      <c r="FS59" s="44"/>
      <c r="FT59" s="44"/>
      <c r="FU59" s="44"/>
      <c r="FV59" s="44"/>
      <c r="FW59" s="44"/>
      <c r="FX59" s="44"/>
      <c r="FY59" s="44"/>
      <c r="FZ59" s="44"/>
      <c r="GA59" s="44"/>
      <c r="GB59" s="44"/>
      <c r="GC59" s="44"/>
      <c r="GD59" s="44"/>
      <c r="GE59" s="44"/>
      <c r="GF59" s="44"/>
      <c r="GG59" s="44"/>
      <c r="GH59" s="44"/>
      <c r="GI59" s="44"/>
      <c r="GJ59" s="44"/>
      <c r="GK59" s="44"/>
      <c r="GL59" s="44"/>
      <c r="GM59" s="44"/>
      <c r="GN59" s="44"/>
      <c r="GO59" s="44"/>
      <c r="GP59" s="44"/>
      <c r="GQ59" s="44"/>
      <c r="GR59" s="44"/>
      <c r="GS59" s="44"/>
      <c r="GT59" s="44"/>
      <c r="GU59" s="44"/>
      <c r="GV59" s="44"/>
      <c r="GW59" s="44"/>
      <c r="GX59" s="44"/>
      <c r="GY59" s="44"/>
      <c r="GZ59" s="44"/>
      <c r="HA59" s="44"/>
      <c r="HB59" s="44"/>
      <c r="HC59" s="44"/>
      <c r="HD59" s="44"/>
      <c r="HE59" s="44"/>
      <c r="HF59" s="44"/>
      <c r="HG59" s="44"/>
      <c r="HH59" s="44"/>
      <c r="HI59" s="44"/>
      <c r="HJ59" s="44"/>
      <c r="HK59" s="44"/>
      <c r="HL59" s="44"/>
      <c r="HM59" s="44"/>
      <c r="HN59" s="44"/>
      <c r="HO59" s="44"/>
      <c r="HP59" s="44"/>
      <c r="HQ59" s="44"/>
      <c r="HR59" s="44"/>
      <c r="HS59" s="44"/>
      <c r="HT59" s="44"/>
      <c r="HU59" s="44"/>
      <c r="HV59" s="44"/>
      <c r="HW59" s="44"/>
      <c r="HX59" s="44"/>
      <c r="HY59" s="44"/>
      <c r="HZ59" s="44"/>
      <c r="IA59" s="44"/>
      <c r="IB59" s="44"/>
      <c r="IC59" s="44"/>
      <c r="ID59" s="44"/>
      <c r="IE59" s="44"/>
      <c r="IF59" s="44"/>
      <c r="IG59" s="44"/>
      <c r="IH59" s="44"/>
      <c r="II59" s="44"/>
      <c r="IJ59" s="44"/>
      <c r="IK59" s="44"/>
      <c r="IL59" s="44"/>
      <c r="IM59" s="44"/>
      <c r="IN59" s="44"/>
      <c r="IO59" s="44"/>
      <c r="IP59" s="44"/>
      <c r="IQ59" s="44"/>
      <c r="IR59" s="44"/>
      <c r="IS59" s="44"/>
      <c r="IT59" s="44"/>
    </row>
    <row r="60" spans="1:254" s="46" customFormat="1" ht="12.75" customHeight="1" x14ac:dyDescent="0.25">
      <c r="A60" s="150" t="s">
        <v>69</v>
      </c>
      <c r="B60" s="151"/>
      <c r="C60" s="151"/>
      <c r="D60" s="151"/>
      <c r="E60" s="151"/>
      <c r="F60" s="152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4"/>
      <c r="BK60" s="44"/>
      <c r="BL60" s="44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4"/>
      <c r="CA60" s="44"/>
      <c r="CB60" s="44"/>
      <c r="CC60" s="44"/>
      <c r="CD60" s="44"/>
      <c r="CE60" s="44"/>
      <c r="CF60" s="44"/>
      <c r="CG60" s="44"/>
      <c r="CH60" s="44"/>
      <c r="CI60" s="44"/>
      <c r="CJ60" s="44"/>
      <c r="CK60" s="44"/>
      <c r="CL60" s="44"/>
      <c r="CM60" s="44"/>
      <c r="CN60" s="44"/>
      <c r="CO60" s="44"/>
      <c r="CP60" s="44"/>
      <c r="CQ60" s="44"/>
      <c r="CR60" s="44"/>
      <c r="CS60" s="44"/>
      <c r="CT60" s="44"/>
      <c r="CU60" s="44"/>
      <c r="CV60" s="44"/>
      <c r="CW60" s="44"/>
      <c r="CX60" s="44"/>
      <c r="CY60" s="44"/>
      <c r="CZ60" s="44"/>
      <c r="DA60" s="44"/>
      <c r="DB60" s="44"/>
      <c r="DC60" s="44"/>
      <c r="DD60" s="44"/>
      <c r="DE60" s="44"/>
      <c r="DF60" s="44"/>
      <c r="DG60" s="44"/>
      <c r="DH60" s="44"/>
      <c r="DI60" s="44"/>
      <c r="DJ60" s="44"/>
      <c r="DK60" s="44"/>
      <c r="DL60" s="44"/>
      <c r="DM60" s="44"/>
      <c r="DN60" s="44"/>
      <c r="DO60" s="44"/>
      <c r="DP60" s="44"/>
      <c r="DQ60" s="44"/>
      <c r="DR60" s="44"/>
      <c r="DS60" s="44"/>
      <c r="DT60" s="44"/>
      <c r="DU60" s="44"/>
      <c r="DV60" s="44"/>
      <c r="DW60" s="44"/>
      <c r="DX60" s="44"/>
      <c r="DY60" s="44"/>
      <c r="DZ60" s="44"/>
      <c r="EA60" s="44"/>
      <c r="EB60" s="44"/>
      <c r="EC60" s="44"/>
      <c r="ED60" s="44"/>
      <c r="EE60" s="44"/>
      <c r="EF60" s="44"/>
      <c r="EG60" s="44"/>
      <c r="EH60" s="44"/>
      <c r="EI60" s="44"/>
      <c r="EJ60" s="44"/>
      <c r="EK60" s="44"/>
      <c r="EL60" s="44"/>
      <c r="EM60" s="44"/>
      <c r="EN60" s="44"/>
      <c r="EO60" s="44"/>
      <c r="EP60" s="44"/>
      <c r="EQ60" s="44"/>
      <c r="ER60" s="44"/>
      <c r="ES60" s="44"/>
      <c r="ET60" s="44"/>
      <c r="EU60" s="44"/>
      <c r="EV60" s="44"/>
      <c r="EW60" s="44"/>
      <c r="EX60" s="44"/>
      <c r="EY60" s="44"/>
      <c r="EZ60" s="44"/>
      <c r="FA60" s="44"/>
      <c r="FB60" s="44"/>
      <c r="FC60" s="44"/>
      <c r="FD60" s="44"/>
      <c r="FE60" s="44"/>
      <c r="FF60" s="44"/>
      <c r="FG60" s="44"/>
      <c r="FH60" s="44"/>
      <c r="FI60" s="44"/>
      <c r="FJ60" s="44"/>
      <c r="FK60" s="44"/>
      <c r="FL60" s="44"/>
      <c r="FM60" s="44"/>
      <c r="FN60" s="44"/>
      <c r="FO60" s="44"/>
      <c r="FP60" s="44"/>
      <c r="FQ60" s="44"/>
      <c r="FR60" s="44"/>
      <c r="FS60" s="44"/>
      <c r="FT60" s="44"/>
      <c r="FU60" s="44"/>
      <c r="FV60" s="44"/>
      <c r="FW60" s="44"/>
      <c r="FX60" s="44"/>
      <c r="FY60" s="44"/>
      <c r="FZ60" s="44"/>
      <c r="GA60" s="44"/>
      <c r="GB60" s="44"/>
      <c r="GC60" s="44"/>
      <c r="GD60" s="44"/>
      <c r="GE60" s="44"/>
      <c r="GF60" s="44"/>
      <c r="GG60" s="44"/>
      <c r="GH60" s="44"/>
      <c r="GI60" s="44"/>
      <c r="GJ60" s="44"/>
      <c r="GK60" s="44"/>
      <c r="GL60" s="44"/>
      <c r="GM60" s="44"/>
      <c r="GN60" s="44"/>
      <c r="GO60" s="44"/>
      <c r="GP60" s="44"/>
      <c r="GQ60" s="44"/>
      <c r="GR60" s="44"/>
      <c r="GS60" s="44"/>
      <c r="GT60" s="44"/>
      <c r="GU60" s="44"/>
      <c r="GV60" s="44"/>
      <c r="GW60" s="44"/>
      <c r="GX60" s="44"/>
      <c r="GY60" s="44"/>
      <c r="GZ60" s="44"/>
      <c r="HA60" s="44"/>
      <c r="HB60" s="44"/>
      <c r="HC60" s="44"/>
      <c r="HD60" s="44"/>
      <c r="HE60" s="44"/>
      <c r="HF60" s="44"/>
      <c r="HG60" s="44"/>
      <c r="HH60" s="44"/>
      <c r="HI60" s="44"/>
      <c r="HJ60" s="44"/>
      <c r="HK60" s="44"/>
      <c r="HL60" s="44"/>
      <c r="HM60" s="44"/>
      <c r="HN60" s="44"/>
      <c r="HO60" s="44"/>
      <c r="HP60" s="44"/>
      <c r="HQ60" s="44"/>
      <c r="HR60" s="44"/>
      <c r="HS60" s="44"/>
      <c r="HT60" s="44"/>
      <c r="HU60" s="44"/>
      <c r="HV60" s="44"/>
      <c r="HW60" s="44"/>
      <c r="HX60" s="44"/>
      <c r="HY60" s="44"/>
      <c r="HZ60" s="44"/>
      <c r="IA60" s="44"/>
      <c r="IB60" s="44"/>
      <c r="IC60" s="44"/>
      <c r="ID60" s="44"/>
      <c r="IE60" s="44"/>
      <c r="IF60" s="44"/>
      <c r="IG60" s="44"/>
      <c r="IH60" s="44"/>
      <c r="II60" s="44"/>
      <c r="IJ60" s="44"/>
      <c r="IK60" s="44"/>
      <c r="IL60" s="44"/>
      <c r="IM60" s="44"/>
      <c r="IN60" s="44"/>
      <c r="IO60" s="44"/>
      <c r="IP60" s="44"/>
      <c r="IQ60" s="44"/>
      <c r="IR60" s="44"/>
      <c r="IS60" s="44"/>
      <c r="IT60" s="44"/>
    </row>
    <row r="61" spans="1:254" ht="12.75" customHeight="1" x14ac:dyDescent="0.25">
      <c r="A61" s="62" t="s">
        <v>101</v>
      </c>
      <c r="B61" s="63" t="s">
        <v>63</v>
      </c>
      <c r="C61" s="63">
        <v>2</v>
      </c>
      <c r="D61" s="63" t="s">
        <v>64</v>
      </c>
      <c r="E61" s="64">
        <v>51797</v>
      </c>
      <c r="F61" s="64">
        <f>C61*E61</f>
        <v>103594</v>
      </c>
    </row>
    <row r="62" spans="1:254" ht="12.75" customHeight="1" x14ac:dyDescent="0.25">
      <c r="A62" s="62" t="s">
        <v>102</v>
      </c>
      <c r="B62" s="63" t="s">
        <v>63</v>
      </c>
      <c r="C62" s="63">
        <v>1</v>
      </c>
      <c r="D62" s="63" t="s">
        <v>61</v>
      </c>
      <c r="E62" s="64">
        <v>20040</v>
      </c>
      <c r="F62" s="64">
        <f t="shared" ref="F62" si="3">C62*E62</f>
        <v>20040</v>
      </c>
    </row>
    <row r="63" spans="1:254" ht="13.5" customHeight="1" x14ac:dyDescent="0.25">
      <c r="A63" s="133" t="s">
        <v>70</v>
      </c>
      <c r="B63" s="134"/>
      <c r="C63" s="134"/>
      <c r="D63" s="134"/>
      <c r="E63" s="135"/>
      <c r="F63" s="36">
        <f>+F47+F49+F51+F52+F53+F54+F55+F56+F58+F59+F61+F62</f>
        <v>6258764</v>
      </c>
    </row>
    <row r="64" spans="1:254" ht="12" customHeight="1" x14ac:dyDescent="0.25">
      <c r="A64" s="37"/>
      <c r="B64" s="38"/>
      <c r="C64" s="38"/>
      <c r="D64" s="38"/>
      <c r="E64" s="39"/>
      <c r="F64" s="39"/>
    </row>
    <row r="65" spans="1:254" ht="12" customHeight="1" x14ac:dyDescent="0.25">
      <c r="A65" s="144" t="s">
        <v>71</v>
      </c>
      <c r="B65" s="145"/>
      <c r="C65" s="145"/>
      <c r="D65" s="145"/>
      <c r="E65" s="145"/>
      <c r="F65" s="146"/>
    </row>
    <row r="66" spans="1:254" s="8" customFormat="1" ht="24" customHeight="1" x14ac:dyDescent="0.25">
      <c r="A66" s="108" t="s">
        <v>72</v>
      </c>
      <c r="B66" s="109" t="s">
        <v>54</v>
      </c>
      <c r="C66" s="6" t="s">
        <v>124</v>
      </c>
      <c r="D66" s="108" t="s">
        <v>24</v>
      </c>
      <c r="E66" s="109" t="s">
        <v>25</v>
      </c>
      <c r="F66" s="108" t="s">
        <v>26</v>
      </c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  <c r="EB66" s="7"/>
      <c r="EC66" s="7"/>
      <c r="ED66" s="7"/>
      <c r="EE66" s="7"/>
      <c r="EF66" s="7"/>
      <c r="EG66" s="7"/>
      <c r="EH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  <c r="FV66" s="7"/>
      <c r="FW66" s="7"/>
      <c r="FX66" s="7"/>
      <c r="FY66" s="7"/>
      <c r="FZ66" s="7"/>
      <c r="GA66" s="7"/>
      <c r="GB66" s="7"/>
      <c r="GC66" s="7"/>
      <c r="GD66" s="7"/>
      <c r="GE66" s="7"/>
      <c r="GF66" s="7"/>
      <c r="GG66" s="7"/>
      <c r="GH66" s="7"/>
      <c r="GI66" s="7"/>
      <c r="GJ66" s="7"/>
      <c r="GK66" s="7"/>
      <c r="GL66" s="7"/>
      <c r="GM66" s="7"/>
      <c r="GN66" s="7"/>
      <c r="GO66" s="7"/>
      <c r="GP66" s="7"/>
      <c r="GQ66" s="7"/>
      <c r="GR66" s="7"/>
      <c r="GS66" s="7"/>
      <c r="GT66" s="7"/>
      <c r="GU66" s="7"/>
      <c r="GV66" s="7"/>
      <c r="GW66" s="7"/>
      <c r="GX66" s="7"/>
      <c r="GY66" s="7"/>
      <c r="GZ66" s="7"/>
      <c r="HA66" s="7"/>
      <c r="HB66" s="7"/>
      <c r="HC66" s="7"/>
      <c r="HD66" s="7"/>
      <c r="HE66" s="7"/>
      <c r="HF66" s="7"/>
      <c r="HG66" s="7"/>
      <c r="HH66" s="7"/>
      <c r="HI66" s="7"/>
      <c r="HJ66" s="7"/>
      <c r="HK66" s="7"/>
      <c r="HL66" s="7"/>
      <c r="HM66" s="7"/>
      <c r="HN66" s="7"/>
      <c r="HO66" s="7"/>
      <c r="HP66" s="7"/>
      <c r="HQ66" s="7"/>
      <c r="HR66" s="7"/>
      <c r="HS66" s="7"/>
      <c r="HT66" s="7"/>
      <c r="HU66" s="7"/>
      <c r="HV66" s="7"/>
      <c r="HW66" s="7"/>
      <c r="HX66" s="7"/>
      <c r="HY66" s="7"/>
      <c r="HZ66" s="7"/>
      <c r="IA66" s="7"/>
      <c r="IB66" s="7"/>
      <c r="IC66" s="7"/>
      <c r="ID66" s="7"/>
      <c r="IE66" s="7"/>
      <c r="IF66" s="7"/>
      <c r="IG66" s="7"/>
      <c r="IH66" s="7"/>
      <c r="II66" s="7"/>
      <c r="IJ66" s="7"/>
      <c r="IK66" s="7"/>
      <c r="IL66" s="7"/>
      <c r="IM66" s="7"/>
      <c r="IN66" s="7"/>
      <c r="IO66" s="7"/>
      <c r="IP66" s="7"/>
      <c r="IQ66" s="7"/>
      <c r="IR66" s="7"/>
      <c r="IS66" s="7"/>
      <c r="IT66" s="7"/>
    </row>
    <row r="67" spans="1:254" ht="12.75" customHeight="1" x14ac:dyDescent="0.25">
      <c r="A67" s="18" t="s">
        <v>73</v>
      </c>
      <c r="B67" s="110" t="s">
        <v>22</v>
      </c>
      <c r="C67" s="111">
        <v>7500</v>
      </c>
      <c r="D67" s="18" t="s">
        <v>119</v>
      </c>
      <c r="E67" s="66">
        <v>800</v>
      </c>
      <c r="F67" s="67">
        <f t="shared" ref="F67:F68" si="4">E67*C67</f>
        <v>6000000</v>
      </c>
    </row>
    <row r="68" spans="1:254" ht="19.5" customHeight="1" x14ac:dyDescent="0.25">
      <c r="A68" s="103" t="s">
        <v>74</v>
      </c>
      <c r="B68" s="104"/>
      <c r="C68" s="65"/>
      <c r="D68" s="105"/>
      <c r="E68" s="106"/>
      <c r="F68" s="107">
        <f t="shared" si="4"/>
        <v>0</v>
      </c>
    </row>
    <row r="69" spans="1:254" ht="13.5" customHeight="1" x14ac:dyDescent="0.25">
      <c r="A69" s="165" t="s">
        <v>75</v>
      </c>
      <c r="B69" s="166"/>
      <c r="C69" s="166"/>
      <c r="D69" s="166"/>
      <c r="E69" s="167"/>
      <c r="F69" s="68">
        <f>SUM(F67)</f>
        <v>6000000</v>
      </c>
    </row>
    <row r="70" spans="1:254" ht="12" customHeight="1" x14ac:dyDescent="0.25">
      <c r="A70" s="69"/>
      <c r="B70" s="69"/>
      <c r="C70" s="69"/>
      <c r="D70" s="69"/>
      <c r="E70" s="70"/>
      <c r="F70" s="70"/>
    </row>
    <row r="71" spans="1:254" ht="12" customHeight="1" x14ac:dyDescent="0.25">
      <c r="A71" s="168" t="s">
        <v>76</v>
      </c>
      <c r="B71" s="169"/>
      <c r="C71" s="169"/>
      <c r="D71" s="169"/>
      <c r="E71" s="170"/>
      <c r="F71" s="71">
        <f>F28+F42+F63+F69</f>
        <v>16335639</v>
      </c>
    </row>
    <row r="72" spans="1:254" ht="12" customHeight="1" x14ac:dyDescent="0.25">
      <c r="A72" s="156" t="s">
        <v>77</v>
      </c>
      <c r="B72" s="157"/>
      <c r="C72" s="157"/>
      <c r="D72" s="157"/>
      <c r="E72" s="158"/>
      <c r="F72" s="72">
        <f>F71*0.05</f>
        <v>816781.95000000007</v>
      </c>
    </row>
    <row r="73" spans="1:254" ht="12" customHeight="1" x14ac:dyDescent="0.25">
      <c r="A73" s="159" t="s">
        <v>78</v>
      </c>
      <c r="B73" s="160"/>
      <c r="C73" s="160"/>
      <c r="D73" s="160"/>
      <c r="E73" s="161"/>
      <c r="F73" s="73">
        <f>F72+F71</f>
        <v>17152420.949999999</v>
      </c>
    </row>
    <row r="74" spans="1:254" ht="12" customHeight="1" x14ac:dyDescent="0.25">
      <c r="A74" s="156" t="s">
        <v>79</v>
      </c>
      <c r="B74" s="157"/>
      <c r="C74" s="157"/>
      <c r="D74" s="157"/>
      <c r="E74" s="158"/>
      <c r="F74" s="72">
        <f>F11</f>
        <v>30000000</v>
      </c>
    </row>
    <row r="75" spans="1:254" ht="12" customHeight="1" x14ac:dyDescent="0.25">
      <c r="A75" s="162" t="s">
        <v>80</v>
      </c>
      <c r="B75" s="163"/>
      <c r="C75" s="163"/>
      <c r="D75" s="163"/>
      <c r="E75" s="164"/>
      <c r="F75" s="74">
        <f>F74-F73</f>
        <v>12847579.050000001</v>
      </c>
    </row>
    <row r="76" spans="1:254" ht="12" customHeight="1" x14ac:dyDescent="0.25">
      <c r="A76" s="75" t="s">
        <v>81</v>
      </c>
      <c r="B76" s="76"/>
      <c r="C76" s="76"/>
      <c r="D76" s="76"/>
      <c r="E76" s="76"/>
      <c r="F76" s="77"/>
    </row>
    <row r="77" spans="1:254" ht="12.75" customHeight="1" thickBot="1" x14ac:dyDescent="0.3">
      <c r="A77" s="78"/>
      <c r="B77" s="76"/>
      <c r="C77" s="76"/>
      <c r="D77" s="76"/>
      <c r="E77" s="76"/>
      <c r="F77" s="77"/>
    </row>
    <row r="78" spans="1:254" ht="12" customHeight="1" x14ac:dyDescent="0.25">
      <c r="A78" s="79" t="s">
        <v>82</v>
      </c>
      <c r="B78" s="80"/>
      <c r="C78" s="80"/>
      <c r="D78" s="80"/>
      <c r="E78" s="81"/>
      <c r="F78" s="77"/>
    </row>
    <row r="79" spans="1:254" ht="12" customHeight="1" x14ac:dyDescent="0.25">
      <c r="A79" s="82" t="s">
        <v>83</v>
      </c>
      <c r="B79" s="78"/>
      <c r="C79" s="78"/>
      <c r="D79" s="78"/>
      <c r="E79" s="83"/>
      <c r="F79" s="77"/>
    </row>
    <row r="80" spans="1:254" ht="12" customHeight="1" x14ac:dyDescent="0.25">
      <c r="A80" s="82" t="s">
        <v>84</v>
      </c>
      <c r="B80" s="78"/>
      <c r="C80" s="78"/>
      <c r="D80" s="78"/>
      <c r="E80" s="83"/>
      <c r="F80" s="77"/>
    </row>
    <row r="81" spans="1:6" ht="12" customHeight="1" x14ac:dyDescent="0.25">
      <c r="A81" s="82" t="s">
        <v>85</v>
      </c>
      <c r="B81" s="78"/>
      <c r="C81" s="78"/>
      <c r="D81" s="78"/>
      <c r="E81" s="83"/>
      <c r="F81" s="77"/>
    </row>
    <row r="82" spans="1:6" ht="12" customHeight="1" x14ac:dyDescent="0.25">
      <c r="A82" s="82" t="s">
        <v>86</v>
      </c>
      <c r="B82" s="78"/>
      <c r="C82" s="78"/>
      <c r="D82" s="78"/>
      <c r="E82" s="83"/>
      <c r="F82" s="77"/>
    </row>
    <row r="83" spans="1:6" ht="12" customHeight="1" x14ac:dyDescent="0.25">
      <c r="A83" s="82" t="s">
        <v>87</v>
      </c>
      <c r="B83" s="78"/>
      <c r="C83" s="78"/>
      <c r="D83" s="78"/>
      <c r="E83" s="83"/>
      <c r="F83" s="77"/>
    </row>
    <row r="84" spans="1:6" ht="12.75" customHeight="1" thickBot="1" x14ac:dyDescent="0.3">
      <c r="A84" s="84" t="s">
        <v>88</v>
      </c>
      <c r="B84" s="85"/>
      <c r="C84" s="85"/>
      <c r="D84" s="85"/>
      <c r="E84" s="86"/>
      <c r="F84" s="77"/>
    </row>
    <row r="85" spans="1:6" ht="12.75" customHeight="1" x14ac:dyDescent="0.25">
      <c r="A85" s="78"/>
      <c r="B85" s="78"/>
      <c r="C85" s="78"/>
      <c r="D85" s="78"/>
      <c r="E85" s="78"/>
      <c r="F85" s="77"/>
    </row>
    <row r="86" spans="1:6" ht="15" customHeight="1" thickBot="1" x14ac:dyDescent="0.3">
      <c r="A86" s="153" t="s">
        <v>89</v>
      </c>
      <c r="B86" s="154"/>
      <c r="C86" s="155"/>
      <c r="D86" s="87"/>
      <c r="E86" s="87"/>
      <c r="F86" s="77"/>
    </row>
    <row r="87" spans="1:6" ht="12" customHeight="1" x14ac:dyDescent="0.25">
      <c r="A87" s="88" t="s">
        <v>72</v>
      </c>
      <c r="B87" s="89" t="s">
        <v>120</v>
      </c>
      <c r="C87" s="90" t="s">
        <v>90</v>
      </c>
      <c r="D87" s="87"/>
      <c r="E87" s="87"/>
      <c r="F87" s="77"/>
    </row>
    <row r="88" spans="1:6" ht="12" customHeight="1" x14ac:dyDescent="0.25">
      <c r="A88" s="91" t="s">
        <v>91</v>
      </c>
      <c r="B88" s="171">
        <f>F28</f>
        <v>3921875</v>
      </c>
      <c r="C88" s="92">
        <f>(B88/B94)</f>
        <v>0.22864848125127202</v>
      </c>
      <c r="D88" s="87"/>
      <c r="E88" s="87"/>
      <c r="F88" s="77"/>
    </row>
    <row r="89" spans="1:6" ht="12" customHeight="1" x14ac:dyDescent="0.25">
      <c r="A89" s="91" t="s">
        <v>92</v>
      </c>
      <c r="B89" s="171">
        <f>F33</f>
        <v>0</v>
      </c>
      <c r="C89" s="92">
        <v>0</v>
      </c>
      <c r="D89" s="87"/>
      <c r="E89" s="87"/>
      <c r="F89" s="77"/>
    </row>
    <row r="90" spans="1:6" ht="12" customHeight="1" x14ac:dyDescent="0.25">
      <c r="A90" s="91" t="s">
        <v>93</v>
      </c>
      <c r="B90" s="171">
        <f>F42</f>
        <v>155000</v>
      </c>
      <c r="C90" s="92">
        <f>(B90/B94)</f>
        <v>9.0366252351100334E-3</v>
      </c>
      <c r="D90" s="87"/>
      <c r="E90" s="87"/>
      <c r="F90" s="77"/>
    </row>
    <row r="91" spans="1:6" ht="12" customHeight="1" x14ac:dyDescent="0.25">
      <c r="A91" s="91" t="s">
        <v>53</v>
      </c>
      <c r="B91" s="171">
        <f>F63</f>
        <v>6258764</v>
      </c>
      <c r="C91" s="92">
        <f>(B91/B94)</f>
        <v>0.36489099808385944</v>
      </c>
      <c r="D91" s="87"/>
      <c r="E91" s="87"/>
      <c r="F91" s="77"/>
    </row>
    <row r="92" spans="1:6" ht="12" customHeight="1" x14ac:dyDescent="0.25">
      <c r="A92" s="91" t="s">
        <v>94</v>
      </c>
      <c r="B92" s="171">
        <f>F69</f>
        <v>6000000</v>
      </c>
      <c r="C92" s="92">
        <f>(B92/B94)</f>
        <v>0.34980484781071097</v>
      </c>
      <c r="D92" s="93"/>
      <c r="E92" s="93"/>
      <c r="F92" s="77"/>
    </row>
    <row r="93" spans="1:6" ht="12" customHeight="1" x14ac:dyDescent="0.25">
      <c r="A93" s="91" t="s">
        <v>95</v>
      </c>
      <c r="B93" s="171">
        <f>F72</f>
        <v>816781.95000000007</v>
      </c>
      <c r="C93" s="92">
        <f>(B93/B94)</f>
        <v>4.7619047619047623E-2</v>
      </c>
      <c r="D93" s="93"/>
      <c r="E93" s="93"/>
      <c r="F93" s="77"/>
    </row>
    <row r="94" spans="1:6" ht="12.75" customHeight="1" thickBot="1" x14ac:dyDescent="0.3">
      <c r="A94" s="94" t="s">
        <v>121</v>
      </c>
      <c r="B94" s="172">
        <f>SUM(B88:B93)</f>
        <v>17152420.949999999</v>
      </c>
      <c r="C94" s="95">
        <f>SUM(C88:C93)</f>
        <v>1</v>
      </c>
      <c r="D94" s="93"/>
      <c r="E94" s="93"/>
      <c r="F94" s="77"/>
    </row>
    <row r="95" spans="1:6" ht="12" customHeight="1" x14ac:dyDescent="0.25">
      <c r="A95" s="78"/>
      <c r="B95" s="76"/>
      <c r="C95" s="76"/>
      <c r="D95" s="76"/>
      <c r="E95" s="76"/>
      <c r="F95" s="77"/>
    </row>
    <row r="96" spans="1:6" ht="12" customHeight="1" thickBot="1" x14ac:dyDescent="0.3">
      <c r="A96" s="141" t="s">
        <v>96</v>
      </c>
      <c r="B96" s="142"/>
      <c r="C96" s="142"/>
      <c r="D96" s="143"/>
      <c r="E96" s="96"/>
      <c r="F96" s="77"/>
    </row>
    <row r="97" spans="1:6" ht="12" customHeight="1" x14ac:dyDescent="0.25">
      <c r="A97" s="97" t="s">
        <v>122</v>
      </c>
      <c r="B97" s="98">
        <v>40000</v>
      </c>
      <c r="C97" s="98">
        <v>50000</v>
      </c>
      <c r="D97" s="99">
        <v>60000</v>
      </c>
      <c r="E97" s="100"/>
      <c r="F97" s="101"/>
    </row>
    <row r="98" spans="1:6" ht="12.75" customHeight="1" thickBot="1" x14ac:dyDescent="0.3">
      <c r="A98" s="94" t="s">
        <v>123</v>
      </c>
      <c r="B98" s="172">
        <f>F73/B97</f>
        <v>428.81052374999996</v>
      </c>
      <c r="C98" s="172">
        <f>F73/C97</f>
        <v>343.04841899999997</v>
      </c>
      <c r="D98" s="173">
        <f>F73/D97</f>
        <v>285.87368249999997</v>
      </c>
      <c r="E98" s="100"/>
      <c r="F98" s="101"/>
    </row>
    <row r="99" spans="1:6" ht="15.6" customHeight="1" x14ac:dyDescent="0.25">
      <c r="A99" s="112" t="s">
        <v>97</v>
      </c>
      <c r="B99" s="112"/>
      <c r="C99" s="112"/>
      <c r="D99" s="112"/>
      <c r="E99" s="78"/>
      <c r="F99" s="78"/>
    </row>
  </sheetData>
  <mergeCells count="30">
    <mergeCell ref="A69:E69"/>
    <mergeCell ref="A71:E71"/>
    <mergeCell ref="A86:C86"/>
    <mergeCell ref="A72:E72"/>
    <mergeCell ref="A73:E73"/>
    <mergeCell ref="A74:E74"/>
    <mergeCell ref="A75:E75"/>
    <mergeCell ref="A65:F65"/>
    <mergeCell ref="D12:E12"/>
    <mergeCell ref="D10:E10"/>
    <mergeCell ref="A50:F50"/>
    <mergeCell ref="A57:F57"/>
    <mergeCell ref="A60:F60"/>
    <mergeCell ref="A63:E63"/>
    <mergeCell ref="A99:D99"/>
    <mergeCell ref="D8:E8"/>
    <mergeCell ref="D13:E13"/>
    <mergeCell ref="D14:E14"/>
    <mergeCell ref="A16:F16"/>
    <mergeCell ref="A46:F46"/>
    <mergeCell ref="A18:F18"/>
    <mergeCell ref="A28:E28"/>
    <mergeCell ref="A30:F30"/>
    <mergeCell ref="A33:E33"/>
    <mergeCell ref="A42:E42"/>
    <mergeCell ref="A44:F44"/>
    <mergeCell ref="A35:F35"/>
    <mergeCell ref="D9:E9"/>
    <mergeCell ref="D11:E11"/>
    <mergeCell ref="A96:D96"/>
  </mergeCells>
  <pageMargins left="0.748031" right="0.748031" top="0.98425200000000002" bottom="0.98425200000000002" header="0" footer="0"/>
  <pageSetup scale="91" orientation="portrait" r:id="rId1"/>
  <headerFooter>
    <oddFooter>&amp;C&amp;"Helvetica Neue,Regular"&amp;12&amp;K000000&amp;P</oddFooter>
  </headerFooter>
  <rowBreaks count="1" manualBreakCount="1">
    <brk id="56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TOMATE BOTADO</vt:lpstr>
      <vt:lpstr>'TOMATE BOTADO'!Área_de_impresión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Zuniga Herrera Teresa de Jesus</cp:lastModifiedBy>
  <cp:revision/>
  <dcterms:created xsi:type="dcterms:W3CDTF">2020-11-27T12:49:26Z</dcterms:created>
  <dcterms:modified xsi:type="dcterms:W3CDTF">2023-03-31T20:54:23Z</dcterms:modified>
  <cp:category/>
  <cp:contentStatus/>
</cp:coreProperties>
</file>