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3" i="1" l="1"/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<sst xmlns="http://schemas.openxmlformats.org/spreadsheetml/2006/main" count="176" uniqueCount="123">
  <si>
    <t>RUBRO O CULTIVO</t>
  </si>
  <si>
    <t xml:space="preserve">TOMATE ENTUTORADO </t>
  </si>
  <si>
    <t>RENDIMIENTO (KG./Há.)</t>
  </si>
  <si>
    <t>VARIEDAD</t>
  </si>
  <si>
    <t>TOQUI-COLONO</t>
  </si>
  <si>
    <t>FECHA ESTIMADA  PRECIO VENTA</t>
  </si>
  <si>
    <t>DIC-MARZO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</si>
  <si>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</si>
  <si>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</si>
  <si>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</si>
  <si>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</si>
  <si>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</si>
  <si>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</si>
  <si>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</si>
  <si>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</si>
  <si>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MERC. MAYORISTA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</si>
  <si>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</si>
  <si>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</si>
  <si>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</si>
  <si>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</si>
  <si>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</si>
  <si>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</si>
  <si>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</si>
  <si>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</si>
  <si>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</si>
  <si>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</si>
  <si>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</si>
  <si>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</si>
  <si>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</si>
  <si>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POSTADURA</t>
  </si>
  <si>
    <t>JH</t>
  </si>
  <si>
    <t>SEPTIEMBRE</t>
  </si>
  <si>
    <t>ALAMBRADO</t>
  </si>
  <si>
    <t>OCTUB - NOVIEMB</t>
  </si>
  <si>
    <t>TRANSPLANTE</t>
  </si>
  <si>
    <t>REPLANTE</t>
  </si>
  <si>
    <t>RIEGOS</t>
  </si>
  <si>
    <t>SEPTIEMB - FEBRERO</t>
  </si>
  <si>
    <t xml:space="preserve">APLICACIÓN DE FERTILIZANTES  </t>
  </si>
  <si>
    <t>SEPTIEMB - ENERO</t>
  </si>
  <si>
    <t>APLICACIÓN DE PESTICIDAS</t>
  </si>
  <si>
    <t>SELECCIÓN-EMBALAJE.</t>
  </si>
  <si>
    <t>OCTUB - NOVIEMBRE</t>
  </si>
  <si>
    <t>LABORES DE COSECHA</t>
  </si>
  <si>
    <t>DICIEMBRE - ENERO</t>
  </si>
  <si>
    <t>Subtotal Jornadas Hombre</t>
  </si>
  <si>
    <t>JORNADAS ANIMAL</t>
  </si>
  <si>
    <t>N/A</t>
  </si>
  <si>
    <t>Subtotal Jornadas Animal</t>
  </si>
  <si>
    <t>MAQUINARIA</t>
  </si>
  <si>
    <t>N° Jornadas/HA</t>
  </si>
  <si>
    <t>ARADURA</t>
  </si>
  <si>
    <t>AGOSTO - SEPTIEMB</t>
  </si>
  <si>
    <t xml:space="preserve"> </t>
  </si>
  <si>
    <t>RASTRAJES (2)</t>
  </si>
  <si>
    <t>MELGADURA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</si>
  <si>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</si>
  <si>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</si>
  <si>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</si>
  <si>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</si>
  <si>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</si>
  <si>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</si>
  <si>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PLÁNTULAS</t>
  </si>
  <si>
    <t>c/u</t>
  </si>
  <si>
    <t>FERTILIZANTES</t>
  </si>
  <si>
    <t>SUPERFOSFATO TRIPLE</t>
  </si>
  <si>
    <t>kg</t>
  </si>
  <si>
    <t>NITRATO DE POTASIO</t>
  </si>
  <si>
    <t>OCTUBRE - FEBRERO</t>
  </si>
  <si>
    <t>MEZCLA HORTALICERA</t>
  </si>
  <si>
    <t>OCTUBRE - ENERO</t>
  </si>
  <si>
    <t>FUNGICIDAS</t>
  </si>
  <si>
    <t>lt</t>
  </si>
  <si>
    <t>SEPTIEMBRE - ENERO</t>
  </si>
  <si>
    <t>HERBICIDAS</t>
  </si>
  <si>
    <t>INSECTICIDAS</t>
  </si>
  <si>
    <t>NOVIEMBRE - ENERO</t>
  </si>
  <si>
    <t>OCT-ENERO</t>
  </si>
  <si>
    <t>Subtotal Insumos</t>
  </si>
  <si>
    <t>OTROS</t>
  </si>
  <si>
    <t>Item</t>
  </si>
  <si>
    <t>REPOSICION DE POSTES</t>
  </si>
  <si>
    <t>UN</t>
  </si>
  <si>
    <t>OCTUBRE</t>
  </si>
  <si>
    <t xml:space="preserve">CAJAS DE MADERA </t>
  </si>
  <si>
    <t>DICIEMBRE - 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</si>
  <si>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</si>
  <si>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</si>
  <si>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</si>
  <si>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</si>
  <si>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</si>
  <si>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</si>
  <si>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</si>
  <si>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</si>
  <si>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</si>
  <si>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</si>
  <si>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</si>
  <si>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</si>
  <si>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</si>
  <si>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</si>
  <si>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</si>
  <si>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</si>
  <si>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</si>
  <si>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</si>
  <si>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</si>
  <si>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</si>
  <si>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</si>
  <si>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</si>
  <si>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</si>
  <si>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</si>
  <si>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</si>
  <si>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</si>
  <si>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</si>
  <si>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</si>
  <si>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PREVICUR ENERGY 840 SL O SIMILAR</t>
  </si>
  <si>
    <t>BELLIS O SIMILAR</t>
  </si>
  <si>
    <t>RIDOMIL GOLD  MZ 68 WP O SIMILAR</t>
  </si>
  <si>
    <t>SENCOR 480 O SIMILAR</t>
  </si>
  <si>
    <t>TROYA O SIMILAR</t>
  </si>
  <si>
    <t>SUNFIRE 240 SC O SIMILAR</t>
  </si>
  <si>
    <t>SUCCESS 48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</si>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</sst>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/>
    <xf numFmtId="0" fontId="2" fillId="0" borderId="1" xfId="0" applyNumberFormat="1" applyFont="1" applyBorder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/>
    <xf numFmtId="0" fontId="14" fillId="0" borderId="0" xfId="0" applyNumberFormat="1" applyFont="1"/>
    <xf numFmtId="0" fontId="14" fillId="0" borderId="0" xfId="0" applyNumberFormat="1" applyFont="1" applyAlignment="1">
      <alignment horizontal="left" vertical="top"/>
    </xf>
    <xf numFmtId="0" fontId="14" fillId="0" borderId="0" xfId="0" applyFo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/>
    <xf numFmtId="0" fontId="2" fillId="2" borderId="10" xfId="0" applyFont="1" applyFill="1" applyBorder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 vertical="center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2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29"/>
      <c r="E1" s="5"/>
      <c r="F1" s="5"/>
      <c r="G1" s="5"/>
    </row>
    <row r="2" spans="1:7" ht="15" customHeight="1">
      <c r="A2" s="5"/>
      <c r="B2" s="5"/>
      <c r="C2" s="5"/>
      <c r="D2" s="29"/>
      <c r="E2" s="5"/>
      <c r="F2" s="5"/>
      <c r="G2" s="5"/>
    </row>
    <row r="3" spans="1:7" ht="15" customHeight="1">
      <c r="A3" s="5"/>
      <c r="B3" s="5"/>
      <c r="C3" s="5"/>
      <c r="D3" s="29"/>
      <c r="E3" s="5"/>
      <c r="F3" s="5"/>
      <c r="G3" s="5"/>
    </row>
    <row r="4" spans="1:7" ht="15" customHeight="1">
      <c r="A4" s="5"/>
      <c r="B4" s="5"/>
      <c r="C4" s="5"/>
      <c r="D4" s="29"/>
      <c r="E4" s="5"/>
      <c r="F4" s="5"/>
      <c r="G4" s="5"/>
    </row>
    <row r="5" spans="1:7" ht="15" customHeight="1">
      <c r="A5" s="5"/>
      <c r="B5" s="5"/>
      <c r="C5" s="5"/>
      <c r="D5" s="29"/>
      <c r="E5" s="5"/>
      <c r="F5" s="5"/>
      <c r="G5" s="5"/>
    </row>
    <row r="6" spans="1:7" ht="15" customHeight="1">
      <c r="A6" s="5"/>
      <c r="B6" s="5"/>
      <c r="C6" s="5"/>
      <c r="D6" s="29"/>
      <c r="E6" s="5"/>
      <c r="F6" s="5"/>
      <c r="G6" s="5"/>
    </row>
    <row r="7" spans="1:7" ht="15" customHeight="1">
      <c r="A7" s="5"/>
      <c r="B7" s="5"/>
      <c r="C7" s="5"/>
      <c r="D7" s="29"/>
      <c r="E7" s="5"/>
      <c r="F7" s="5"/>
      <c r="G7" s="5"/>
    </row>
    <row r="8" spans="1:7" ht="15" customHeight="1">
      <c r="A8" s="5"/>
      <c r="B8" s="5"/>
      <c r="C8" s="5"/>
      <c r="D8" s="29"/>
      <c r="E8" s="5"/>
      <c r="F8" s="5"/>
      <c r="G8" s="5"/>
    </row>
    <row r="9" spans="1:7" ht="12" customHeight="1">
      <c r="A9" s="5"/>
      <c r="B9" s="88" t="s">
        <v>0</v>
      </c>
      <c r="C9" s="89" t="s">
        <v>1</v>
      </c>
      <c r="D9" s="42"/>
      <c r="E9" s="120" t="s">
        <v>2</v>
      </c>
      <c r="F9" s="121"/>
      <c r="G9" s="91">
        <v>100000</v>
      </c>
    </row>
    <row r="10" spans="1:7" ht="13.5" customHeight="1">
      <c r="A10" s="5"/>
      <c r="B10" s="6" t="s">
        <v>3</v>
      </c>
      <c r="C10" s="90" t="s">
        <v>4</v>
      </c>
      <c r="D10" s="42"/>
      <c r="E10" s="118" t="s">
        <v>5</v>
      </c>
      <c r="F10" s="119"/>
      <c r="G10" s="92" t="s">
        <v>6</v>
      </c>
    </row>
    <row r="11" spans="1:7" ht="15" customHeight="1">
      <c r="A11" s="5"/>
      <c r="B11" s="6" t="s">
        <v>7</v>
      </c>
      <c r="C11" s="7" t="s">
        <v>8</v>
      </c>
      <c r="D11" s="42"/>
      <c r="E11" s="118" t="s">
        <v>9</v>
      </c>
      <c r="F11" s="119"/>
      <c r="G11" s="92">
        <v>300</v>
      </c>
    </row>
    <row r="12" spans="1:7" ht="14.25" customHeight="1">
      <c r="A12" s="5"/>
      <c r="B12" s="6" t="s">
        <v>10</v>
      </c>
      <c r="C12" s="126" t="s">
        <v>11</v>
      </c>
      <c r="D12" s="42"/>
      <c r="E12" s="93" t="s">
        <v>12</v>
      </c>
      <c r="F12" s="94"/>
      <c r="G12" s="91">
        <f>G9*G11</f>
        <v>30000000</v>
      </c>
    </row>
    <row r="13" spans="1:7" ht="11.25" customHeight="1">
      <c r="A13" s="5"/>
      <c r="B13" s="6" t="s">
        <v>13</v>
      </c>
      <c r="C13" s="126" t="s">
        <v>121</v>
      </c>
      <c r="D13" s="42"/>
      <c r="E13" s="118" t="s">
        <v>14</v>
      </c>
      <c r="F13" s="119"/>
      <c r="G13" s="92" t="s">
        <v>15</v>
      </c>
    </row>
    <row r="14" spans="1:7" ht="13.5" customHeight="1">
      <c r="A14" s="5"/>
      <c r="B14" s="6" t="s">
        <v>16</v>
      </c>
      <c r="C14" s="126" t="s">
        <v>121</v>
      </c>
      <c r="D14" s="42"/>
      <c r="E14" s="118" t="s">
        <v>17</v>
      </c>
      <c r="F14" s="119"/>
      <c r="G14" s="92" t="s">
        <v>6</v>
      </c>
    </row>
    <row r="15" spans="1:7" ht="15">
      <c r="A15" s="5"/>
      <c r="B15" s="6" t="s">
        <v>18</v>
      </c>
      <c r="C15" s="127" t="s">
        <v>122</v>
      </c>
      <c r="D15" s="42"/>
      <c r="E15" s="122" t="s">
        <v>19</v>
      </c>
      <c r="F15" s="123"/>
      <c r="G15" s="92" t="s">
        <v>20</v>
      </c>
    </row>
    <row r="16" spans="1:7" ht="12" customHeight="1">
      <c r="A16" s="5"/>
      <c r="B16" s="43"/>
      <c r="C16" s="44"/>
      <c r="D16" s="42"/>
      <c r="E16" s="30"/>
      <c r="F16" s="30"/>
      <c r="G16" s="31"/>
    </row>
    <row r="17" spans="1:8" ht="12" customHeight="1">
      <c r="A17" s="5"/>
      <c r="B17" s="124" t="s">
        <v>21</v>
      </c>
      <c r="C17" s="125"/>
      <c r="D17" s="125"/>
      <c r="E17" s="125"/>
      <c r="F17" s="125"/>
      <c r="G17" s="125"/>
    </row>
    <row r="18" spans="1:8" ht="12" customHeight="1">
      <c r="A18" s="5"/>
      <c r="B18" s="30"/>
      <c r="C18" s="45"/>
      <c r="D18" s="42"/>
      <c r="E18" s="45"/>
      <c r="F18" s="30"/>
      <c r="G18" s="30"/>
    </row>
    <row r="19" spans="1:8" ht="12" customHeight="1">
      <c r="A19" s="5"/>
      <c r="B19" s="95" t="s">
        <v>22</v>
      </c>
      <c r="C19" s="46"/>
      <c r="D19" s="47"/>
      <c r="E19" s="46"/>
      <c r="F19" s="46"/>
      <c r="G19" s="46"/>
    </row>
    <row r="20" spans="1:8" ht="24" customHeight="1">
      <c r="A20" s="5"/>
      <c r="B20" s="96" t="s">
        <v>23</v>
      </c>
      <c r="C20" s="96" t="s">
        <v>24</v>
      </c>
      <c r="D20" s="96" t="s">
        <v>25</v>
      </c>
      <c r="E20" s="96" t="s">
        <v>26</v>
      </c>
      <c r="F20" s="96" t="s">
        <v>27</v>
      </c>
      <c r="G20" s="96" t="s">
        <v>28</v>
      </c>
    </row>
    <row r="21" spans="1:8" ht="12.75" customHeight="1">
      <c r="A21" s="5"/>
      <c r="B21" s="8" t="s">
        <v>29</v>
      </c>
      <c r="C21" s="9" t="s">
        <v>30</v>
      </c>
      <c r="D21" s="9">
        <v>25</v>
      </c>
      <c r="E21" s="9" t="s">
        <v>31</v>
      </c>
      <c r="F21" s="10">
        <v>35000</v>
      </c>
      <c r="G21" s="11">
        <f t="shared" ref="G21:G29" si="0">D21*F21</f>
        <v>875000</v>
      </c>
    </row>
    <row r="22" spans="1:8" ht="12.75" customHeight="1">
      <c r="A22" s="5"/>
      <c r="B22" s="12" t="s">
        <v>32</v>
      </c>
      <c r="C22" s="9" t="s">
        <v>30</v>
      </c>
      <c r="D22" s="9">
        <v>15</v>
      </c>
      <c r="E22" s="9" t="s">
        <v>33</v>
      </c>
      <c r="F22" s="10">
        <v>35000</v>
      </c>
      <c r="G22" s="11">
        <f t="shared" si="0"/>
        <v>525000</v>
      </c>
    </row>
    <row r="23" spans="1:8" ht="12.75" customHeight="1">
      <c r="A23" s="5"/>
      <c r="B23" s="12" t="s">
        <v>34</v>
      </c>
      <c r="C23" s="9" t="s">
        <v>30</v>
      </c>
      <c r="D23" s="9">
        <v>13</v>
      </c>
      <c r="E23" s="9" t="s">
        <v>31</v>
      </c>
      <c r="F23" s="10">
        <v>35000</v>
      </c>
      <c r="G23" s="11">
        <f t="shared" si="0"/>
        <v>455000</v>
      </c>
    </row>
    <row r="24" spans="1:8" ht="12.75" customHeight="1">
      <c r="A24" s="5"/>
      <c r="B24" s="12" t="s">
        <v>35</v>
      </c>
      <c r="C24" s="9" t="s">
        <v>30</v>
      </c>
      <c r="D24" s="9">
        <v>1</v>
      </c>
      <c r="E24" s="9" t="s">
        <v>31</v>
      </c>
      <c r="F24" s="10">
        <v>35000</v>
      </c>
      <c r="G24" s="11">
        <f t="shared" si="0"/>
        <v>35000</v>
      </c>
    </row>
    <row r="25" spans="1:8" ht="12.75" customHeight="1">
      <c r="A25" s="5"/>
      <c r="B25" s="12" t="s">
        <v>36</v>
      </c>
      <c r="C25" s="9" t="s">
        <v>30</v>
      </c>
      <c r="D25" s="9">
        <v>14</v>
      </c>
      <c r="E25" s="9" t="s">
        <v>37</v>
      </c>
      <c r="F25" s="10">
        <v>35000</v>
      </c>
      <c r="G25" s="11">
        <f t="shared" si="0"/>
        <v>490000</v>
      </c>
    </row>
    <row r="26" spans="1:8" ht="12.75" customHeight="1">
      <c r="A26" s="5"/>
      <c r="B26" s="12" t="s">
        <v>38</v>
      </c>
      <c r="C26" s="9" t="s">
        <v>30</v>
      </c>
      <c r="D26" s="9">
        <v>5</v>
      </c>
      <c r="E26" s="9" t="s">
        <v>39</v>
      </c>
      <c r="F26" s="10">
        <v>35000</v>
      </c>
      <c r="G26" s="11">
        <f t="shared" si="0"/>
        <v>175000</v>
      </c>
    </row>
    <row r="27" spans="1:8" ht="12.75" customHeight="1">
      <c r="A27" s="5"/>
      <c r="B27" s="12" t="s">
        <v>40</v>
      </c>
      <c r="C27" s="9" t="s">
        <v>30</v>
      </c>
      <c r="D27" s="9">
        <v>10</v>
      </c>
      <c r="E27" s="9" t="s">
        <v>37</v>
      </c>
      <c r="F27" s="10">
        <v>35000</v>
      </c>
      <c r="G27" s="11">
        <f t="shared" si="0"/>
        <v>350000</v>
      </c>
    </row>
    <row r="28" spans="1:8" ht="12.75" customHeight="1">
      <c r="A28" s="5"/>
      <c r="B28" s="12" t="s">
        <v>41</v>
      </c>
      <c r="C28" s="9" t="s">
        <v>30</v>
      </c>
      <c r="D28" s="9">
        <v>12</v>
      </c>
      <c r="E28" s="9" t="s">
        <v>42</v>
      </c>
      <c r="F28" s="10">
        <v>35000</v>
      </c>
      <c r="G28" s="11">
        <f t="shared" si="0"/>
        <v>420000</v>
      </c>
    </row>
    <row r="29" spans="1:8" ht="12.75" customHeight="1">
      <c r="A29" s="5"/>
      <c r="B29" s="12" t="s">
        <v>43</v>
      </c>
      <c r="C29" s="9" t="s">
        <v>30</v>
      </c>
      <c r="D29" s="10">
        <v>60</v>
      </c>
      <c r="E29" s="9" t="s">
        <v>44</v>
      </c>
      <c r="F29" s="10">
        <v>35000</v>
      </c>
      <c r="G29" s="11">
        <f t="shared" si="0"/>
        <v>2100000</v>
      </c>
    </row>
    <row r="30" spans="1:8" ht="12.75" customHeight="1">
      <c r="A30" s="5"/>
      <c r="B30" s="97" t="s">
        <v>45</v>
      </c>
      <c r="C30" s="98"/>
      <c r="D30" s="98"/>
      <c r="E30" s="98"/>
      <c r="F30" s="99"/>
      <c r="G30" s="100">
        <f>SUM(G21:G29)</f>
        <v>5425000</v>
      </c>
      <c r="H30" s="4"/>
    </row>
    <row r="31" spans="1:8" ht="12" customHeight="1">
      <c r="A31" s="5"/>
      <c r="B31" s="30"/>
      <c r="C31" s="30"/>
      <c r="D31" s="42"/>
      <c r="E31" s="30"/>
      <c r="F31" s="48"/>
      <c r="G31" s="48"/>
    </row>
    <row r="32" spans="1:8" ht="12" customHeight="1">
      <c r="A32" s="5"/>
      <c r="B32" s="95" t="s">
        <v>46</v>
      </c>
      <c r="C32" s="47"/>
      <c r="D32" s="47"/>
      <c r="E32" s="47"/>
      <c r="F32" s="46"/>
      <c r="G32" s="46"/>
    </row>
    <row r="33" spans="1:11" ht="24" customHeight="1">
      <c r="A33" s="5"/>
      <c r="B33" s="101" t="s">
        <v>23</v>
      </c>
      <c r="C33" s="96" t="s">
        <v>24</v>
      </c>
      <c r="D33" s="96" t="s">
        <v>25</v>
      </c>
      <c r="E33" s="101" t="s">
        <v>26</v>
      </c>
      <c r="F33" s="96" t="s">
        <v>27</v>
      </c>
      <c r="G33" s="101" t="s">
        <v>28</v>
      </c>
    </row>
    <row r="34" spans="1:11" ht="12" customHeight="1">
      <c r="A34" s="5"/>
      <c r="B34" s="102" t="s">
        <v>47</v>
      </c>
      <c r="C34" s="103"/>
      <c r="D34" s="103"/>
      <c r="E34" s="103"/>
      <c r="F34" s="102"/>
      <c r="G34" s="102"/>
    </row>
    <row r="35" spans="1:11" ht="12" customHeight="1">
      <c r="A35" s="5"/>
      <c r="B35" s="97" t="s">
        <v>48</v>
      </c>
      <c r="C35" s="98"/>
      <c r="D35" s="98"/>
      <c r="E35" s="98"/>
      <c r="F35" s="99"/>
      <c r="G35" s="99"/>
    </row>
    <row r="36" spans="1:11" ht="12" customHeight="1">
      <c r="A36" s="5"/>
      <c r="B36" s="30"/>
      <c r="C36" s="30"/>
      <c r="D36" s="42"/>
      <c r="E36" s="30"/>
      <c r="F36" s="48"/>
      <c r="G36" s="48"/>
    </row>
    <row r="37" spans="1:11" ht="12" customHeight="1">
      <c r="A37" s="5"/>
      <c r="B37" s="95" t="s">
        <v>49</v>
      </c>
      <c r="C37" s="47"/>
      <c r="D37" s="47"/>
      <c r="E37" s="47"/>
      <c r="F37" s="46"/>
      <c r="G37" s="46"/>
    </row>
    <row r="38" spans="1:11" ht="24" customHeight="1">
      <c r="A38" s="5"/>
      <c r="B38" s="101" t="s">
        <v>23</v>
      </c>
      <c r="C38" s="101" t="s">
        <v>24</v>
      </c>
      <c r="D38" s="101" t="s">
        <v>50</v>
      </c>
      <c r="E38" s="101" t="s">
        <v>26</v>
      </c>
      <c r="F38" s="96" t="s">
        <v>27</v>
      </c>
      <c r="G38" s="101" t="s">
        <v>28</v>
      </c>
    </row>
    <row r="39" spans="1:11" ht="12.75" customHeight="1">
      <c r="A39" s="5"/>
      <c r="B39" s="12" t="s">
        <v>51</v>
      </c>
      <c r="C39" s="9" t="s">
        <v>113</v>
      </c>
      <c r="D39" s="9">
        <v>1</v>
      </c>
      <c r="E39" s="9" t="s">
        <v>52</v>
      </c>
      <c r="F39" s="11">
        <v>75000</v>
      </c>
      <c r="G39" s="11">
        <f>+D39*F39</f>
        <v>75000</v>
      </c>
      <c r="H39" s="2" t="s">
        <v>53</v>
      </c>
    </row>
    <row r="40" spans="1:11" ht="12.75" customHeight="1">
      <c r="A40" s="5"/>
      <c r="B40" s="12" t="s">
        <v>54</v>
      </c>
      <c r="C40" s="9" t="s">
        <v>113</v>
      </c>
      <c r="D40" s="9">
        <v>2</v>
      </c>
      <c r="E40" s="9" t="s">
        <v>31</v>
      </c>
      <c r="F40" s="11">
        <v>55000</v>
      </c>
      <c r="G40" s="11">
        <f>+D40*F40</f>
        <v>110000</v>
      </c>
    </row>
    <row r="41" spans="1:11" ht="12.75" customHeight="1">
      <c r="A41" s="5"/>
      <c r="B41" s="12" t="s">
        <v>55</v>
      </c>
      <c r="C41" s="9" t="s">
        <v>113</v>
      </c>
      <c r="D41" s="9">
        <v>1</v>
      </c>
      <c r="E41" s="9" t="s">
        <v>31</v>
      </c>
      <c r="F41" s="11">
        <v>25000</v>
      </c>
      <c r="G41" s="11">
        <f>+D41*F41</f>
        <v>25000</v>
      </c>
    </row>
    <row r="42" spans="1:11" ht="12.75" customHeight="1">
      <c r="A42" s="5"/>
      <c r="B42" s="97" t="s">
        <v>56</v>
      </c>
      <c r="C42" s="98"/>
      <c r="D42" s="98"/>
      <c r="E42" s="98"/>
      <c r="F42" s="99"/>
      <c r="G42" s="100">
        <f>SUM(G39:G41)</f>
        <v>210000</v>
      </c>
    </row>
    <row r="43" spans="1:11" ht="12" customHeight="1">
      <c r="A43" s="5"/>
      <c r="B43" s="30"/>
      <c r="C43" s="30"/>
      <c r="D43" s="42"/>
      <c r="E43" s="30"/>
      <c r="F43" s="48"/>
      <c r="G43" s="48"/>
    </row>
    <row r="44" spans="1:11" ht="12" customHeight="1">
      <c r="A44" s="5"/>
      <c r="B44" s="95" t="s">
        <v>57</v>
      </c>
      <c r="C44" s="47"/>
      <c r="D44" s="47"/>
      <c r="E44" s="47"/>
      <c r="F44" s="46"/>
      <c r="G44" s="46"/>
    </row>
    <row r="45" spans="1:11" ht="24" customHeight="1">
      <c r="A45" s="5"/>
      <c r="B45" s="96" t="s">
        <v>58</v>
      </c>
      <c r="C45" s="96" t="s">
        <v>59</v>
      </c>
      <c r="D45" s="96" t="s">
        <v>60</v>
      </c>
      <c r="E45" s="96" t="s">
        <v>26</v>
      </c>
      <c r="F45" s="96" t="s">
        <v>27</v>
      </c>
      <c r="G45" s="96" t="s">
        <v>28</v>
      </c>
      <c r="K45" s="2"/>
    </row>
    <row r="46" spans="1:11" ht="12.75" customHeight="1">
      <c r="A46" s="5"/>
      <c r="B46" s="14" t="s">
        <v>61</v>
      </c>
      <c r="C46" s="15"/>
      <c r="D46" s="15"/>
      <c r="E46" s="15"/>
      <c r="F46" s="15"/>
      <c r="G46" s="15"/>
      <c r="K46" s="2"/>
    </row>
    <row r="47" spans="1:11" ht="12.75" customHeight="1">
      <c r="A47" s="5"/>
      <c r="B47" s="16" t="s">
        <v>62</v>
      </c>
      <c r="C47" s="17" t="s">
        <v>63</v>
      </c>
      <c r="D47" s="18">
        <v>19000</v>
      </c>
      <c r="E47" s="19" t="s">
        <v>31</v>
      </c>
      <c r="F47" s="20">
        <v>190</v>
      </c>
      <c r="G47" s="20">
        <f>AVERAGE(D47*F47)</f>
        <v>3610000</v>
      </c>
    </row>
    <row r="48" spans="1:11" ht="12.75" customHeight="1">
      <c r="A48" s="5"/>
      <c r="B48" s="14" t="s">
        <v>64</v>
      </c>
      <c r="C48" s="21"/>
      <c r="D48" s="21"/>
      <c r="E48" s="21"/>
      <c r="F48" s="21"/>
      <c r="G48" s="21"/>
    </row>
    <row r="49" spans="1:7" ht="12.75" customHeight="1">
      <c r="A49" s="5"/>
      <c r="B49" s="12" t="s">
        <v>65</v>
      </c>
      <c r="C49" s="17" t="s">
        <v>66</v>
      </c>
      <c r="D49" s="22">
        <v>500</v>
      </c>
      <c r="E49" s="19" t="s">
        <v>31</v>
      </c>
      <c r="F49" s="20">
        <v>1400</v>
      </c>
      <c r="G49" s="20">
        <f>AVERAGE(D49*F49)</f>
        <v>700000</v>
      </c>
    </row>
    <row r="50" spans="1:7" ht="12.75" customHeight="1">
      <c r="A50" s="5"/>
      <c r="B50" s="16" t="s">
        <v>67</v>
      </c>
      <c r="C50" s="17" t="s">
        <v>66</v>
      </c>
      <c r="D50" s="18">
        <v>1000</v>
      </c>
      <c r="E50" s="19" t="s">
        <v>68</v>
      </c>
      <c r="F50" s="20">
        <v>1780</v>
      </c>
      <c r="G50" s="20">
        <f>AVERAGE(D50*F50)</f>
        <v>1780000</v>
      </c>
    </row>
    <row r="51" spans="1:7" ht="12.75" customHeight="1">
      <c r="A51" s="5"/>
      <c r="B51" s="12" t="s">
        <v>69</v>
      </c>
      <c r="C51" s="17" t="s">
        <v>66</v>
      </c>
      <c r="D51" s="22">
        <v>900</v>
      </c>
      <c r="E51" s="19" t="s">
        <v>70</v>
      </c>
      <c r="F51" s="20">
        <v>1140</v>
      </c>
      <c r="G51" s="20">
        <f>AVERAGE(D51*F51)</f>
        <v>1026000</v>
      </c>
    </row>
    <row r="52" spans="1:7" ht="11.25" customHeight="1">
      <c r="B52" s="23" t="s">
        <v>71</v>
      </c>
      <c r="C52" s="17"/>
      <c r="D52" s="22"/>
      <c r="E52" s="19"/>
      <c r="F52" s="20"/>
      <c r="G52" s="20"/>
    </row>
    <row r="53" spans="1:7" ht="12.75" customHeight="1">
      <c r="A53" s="5"/>
      <c r="B53" s="12" t="s">
        <v>114</v>
      </c>
      <c r="C53" s="17" t="s">
        <v>72</v>
      </c>
      <c r="D53" s="22">
        <v>1</v>
      </c>
      <c r="E53" s="19" t="s">
        <v>31</v>
      </c>
      <c r="F53" s="20">
        <v>78000</v>
      </c>
      <c r="G53" s="20">
        <f>AVERAGE(D53*F53)</f>
        <v>78000</v>
      </c>
    </row>
    <row r="54" spans="1:7" ht="12.75" customHeight="1">
      <c r="A54" s="5"/>
      <c r="B54" s="12" t="s">
        <v>115</v>
      </c>
      <c r="C54" s="17" t="s">
        <v>72</v>
      </c>
      <c r="D54" s="22">
        <v>1</v>
      </c>
      <c r="E54" s="19" t="s">
        <v>68</v>
      </c>
      <c r="F54" s="20">
        <v>170000</v>
      </c>
      <c r="G54" s="20">
        <f>AVERAGE(D54*F54)</f>
        <v>170000</v>
      </c>
    </row>
    <row r="55" spans="1:7" ht="12.75" customHeight="1">
      <c r="A55" s="5"/>
      <c r="B55" s="12" t="s">
        <v>116</v>
      </c>
      <c r="C55" s="17" t="s">
        <v>66</v>
      </c>
      <c r="D55" s="22">
        <v>2.5</v>
      </c>
      <c r="E55" s="19" t="s">
        <v>73</v>
      </c>
      <c r="F55" s="20">
        <v>32800</v>
      </c>
      <c r="G55" s="20">
        <f>AVERAGE(D55*F55)</f>
        <v>82000</v>
      </c>
    </row>
    <row r="56" spans="1:7" ht="12.75" customHeight="1">
      <c r="A56" s="5"/>
      <c r="B56" s="23" t="s">
        <v>74</v>
      </c>
      <c r="C56" s="17"/>
      <c r="D56" s="22"/>
      <c r="E56" s="19"/>
      <c r="F56" s="20"/>
      <c r="G56" s="20"/>
    </row>
    <row r="57" spans="1:7" ht="12.75" customHeight="1">
      <c r="A57" s="5"/>
      <c r="B57" s="12" t="s">
        <v>117</v>
      </c>
      <c r="C57" s="17" t="s">
        <v>72</v>
      </c>
      <c r="D57" s="22">
        <v>0.8</v>
      </c>
      <c r="E57" s="19" t="s">
        <v>31</v>
      </c>
      <c r="F57" s="20">
        <v>50000</v>
      </c>
      <c r="G57" s="20">
        <f>AVERAGE(D57*F57)</f>
        <v>40000</v>
      </c>
    </row>
    <row r="58" spans="1:7" ht="12.75" customHeight="1">
      <c r="A58" s="5"/>
      <c r="B58" s="23" t="s">
        <v>75</v>
      </c>
      <c r="C58" s="17"/>
      <c r="D58" s="22"/>
      <c r="E58" s="19"/>
      <c r="F58" s="20"/>
      <c r="G58" s="20"/>
    </row>
    <row r="59" spans="1:7" ht="12.75" customHeight="1">
      <c r="A59" s="5"/>
      <c r="B59" s="12" t="s">
        <v>118</v>
      </c>
      <c r="C59" s="17" t="s">
        <v>72</v>
      </c>
      <c r="D59" s="22">
        <v>3</v>
      </c>
      <c r="E59" s="19" t="s">
        <v>31</v>
      </c>
      <c r="F59" s="20">
        <v>20100</v>
      </c>
      <c r="G59" s="20">
        <f>AVERAGE(D59*F59)</f>
        <v>60300</v>
      </c>
    </row>
    <row r="60" spans="1:7" ht="12.75" customHeight="1">
      <c r="A60" s="5"/>
      <c r="B60" s="12" t="s">
        <v>119</v>
      </c>
      <c r="C60" s="17" t="s">
        <v>72</v>
      </c>
      <c r="D60" s="22">
        <v>0.5</v>
      </c>
      <c r="E60" s="19" t="s">
        <v>76</v>
      </c>
      <c r="F60" s="20">
        <v>95000</v>
      </c>
      <c r="G60" s="20">
        <f>AVERAGE(D60*F60)</f>
        <v>47500</v>
      </c>
    </row>
    <row r="61" spans="1:7" ht="12.75" customHeight="1">
      <c r="A61" s="5"/>
      <c r="B61" s="12" t="s">
        <v>120</v>
      </c>
      <c r="C61" s="17" t="s">
        <v>72</v>
      </c>
      <c r="D61" s="22">
        <v>0.5</v>
      </c>
      <c r="E61" s="19" t="s">
        <v>77</v>
      </c>
      <c r="F61" s="20">
        <v>301000</v>
      </c>
      <c r="G61" s="20">
        <f>AVERAGE(D61*F61)</f>
        <v>150500</v>
      </c>
    </row>
    <row r="62" spans="1:7" ht="13.5" customHeight="1">
      <c r="A62" s="5"/>
      <c r="B62" s="104" t="s">
        <v>78</v>
      </c>
      <c r="C62" s="98"/>
      <c r="D62" s="98"/>
      <c r="E62" s="98"/>
      <c r="F62" s="99"/>
      <c r="G62" s="100">
        <f>SUM(G46:G61)</f>
        <v>7744300</v>
      </c>
    </row>
    <row r="63" spans="1:7" ht="12" customHeight="1">
      <c r="A63" s="5"/>
      <c r="B63" s="49"/>
      <c r="C63" s="30"/>
      <c r="D63" s="42"/>
      <c r="E63" s="42"/>
      <c r="F63" s="48"/>
      <c r="G63" s="48"/>
    </row>
    <row r="64" spans="1:7" ht="12" customHeight="1">
      <c r="A64" s="5"/>
      <c r="B64" s="95" t="s">
        <v>79</v>
      </c>
      <c r="C64" s="47"/>
      <c r="D64" s="47"/>
      <c r="E64" s="47"/>
      <c r="F64" s="46"/>
      <c r="G64" s="46"/>
    </row>
    <row r="65" spans="1:255" ht="24" customHeight="1">
      <c r="A65" s="5"/>
      <c r="B65" s="101" t="s">
        <v>80</v>
      </c>
      <c r="C65" s="96" t="s">
        <v>59</v>
      </c>
      <c r="D65" s="96" t="s">
        <v>60</v>
      </c>
      <c r="E65" s="101" t="s">
        <v>26</v>
      </c>
      <c r="F65" s="96" t="s">
        <v>27</v>
      </c>
      <c r="G65" s="101" t="s">
        <v>28</v>
      </c>
    </row>
    <row r="66" spans="1:255" ht="12.75" customHeight="1">
      <c r="A66" s="5"/>
      <c r="B66" s="24" t="s">
        <v>81</v>
      </c>
      <c r="C66" s="25" t="s">
        <v>82</v>
      </c>
      <c r="D66" s="26">
        <v>165</v>
      </c>
      <c r="E66" s="27" t="s">
        <v>83</v>
      </c>
      <c r="F66" s="28">
        <v>1200</v>
      </c>
      <c r="G66" s="28">
        <f>+D66*F66</f>
        <v>198000</v>
      </c>
    </row>
    <row r="67" spans="1:255" ht="12.75" customHeight="1">
      <c r="A67" s="5"/>
      <c r="B67" s="12" t="s">
        <v>84</v>
      </c>
      <c r="C67" s="25" t="s">
        <v>82</v>
      </c>
      <c r="D67" s="13">
        <v>4000</v>
      </c>
      <c r="E67" s="9" t="s">
        <v>85</v>
      </c>
      <c r="F67" s="11">
        <v>800</v>
      </c>
      <c r="G67" s="11">
        <f>AVERAGE(D67*F67)</f>
        <v>3200000</v>
      </c>
    </row>
    <row r="68" spans="1:255" ht="13.5" customHeight="1">
      <c r="A68" s="5"/>
      <c r="B68" s="97" t="s">
        <v>86</v>
      </c>
      <c r="C68" s="98"/>
      <c r="D68" s="98"/>
      <c r="E68" s="98"/>
      <c r="F68" s="99"/>
      <c r="G68" s="100">
        <f>SUM(G66:G67)</f>
        <v>3398000</v>
      </c>
    </row>
    <row r="69" spans="1:255" ht="12" customHeight="1">
      <c r="A69" s="5"/>
      <c r="B69" s="30"/>
      <c r="C69" s="30"/>
      <c r="D69" s="42"/>
      <c r="E69" s="30"/>
      <c r="F69" s="48"/>
      <c r="G69" s="48"/>
    </row>
    <row r="70" spans="1:255" ht="12" customHeight="1">
      <c r="A70" s="5"/>
      <c r="B70" s="105" t="s">
        <v>87</v>
      </c>
      <c r="C70" s="106"/>
      <c r="D70" s="107"/>
      <c r="E70" s="106"/>
      <c r="F70" s="106"/>
      <c r="G70" s="108">
        <f>G30+G42+G62+G68</f>
        <v>16777300</v>
      </c>
    </row>
    <row r="71" spans="1:255" ht="12" customHeight="1">
      <c r="A71" s="5"/>
      <c r="B71" s="109" t="s">
        <v>88</v>
      </c>
      <c r="C71" s="52"/>
      <c r="D71" s="53"/>
      <c r="E71" s="52"/>
      <c r="F71" s="52"/>
      <c r="G71" s="110">
        <f>G70*0.05</f>
        <v>838865</v>
      </c>
    </row>
    <row r="72" spans="1:255" ht="12" customHeight="1">
      <c r="A72" s="5"/>
      <c r="B72" s="111" t="s">
        <v>89</v>
      </c>
      <c r="C72" s="50"/>
      <c r="D72" s="51"/>
      <c r="E72" s="50"/>
      <c r="F72" s="50"/>
      <c r="G72" s="112">
        <f>G71+G70</f>
        <v>17616165</v>
      </c>
    </row>
    <row r="73" spans="1:255" ht="12" customHeight="1">
      <c r="A73" s="5"/>
      <c r="B73" s="109" t="s">
        <v>90</v>
      </c>
      <c r="C73" s="52"/>
      <c r="D73" s="53"/>
      <c r="E73" s="52"/>
      <c r="F73" s="52"/>
      <c r="G73" s="110">
        <f>G12</f>
        <v>30000000</v>
      </c>
    </row>
    <row r="74" spans="1:255" ht="12" customHeight="1">
      <c r="A74" s="5"/>
      <c r="B74" s="113" t="s">
        <v>91</v>
      </c>
      <c r="C74" s="114"/>
      <c r="D74" s="115"/>
      <c r="E74" s="114"/>
      <c r="F74" s="114"/>
      <c r="G74" s="116">
        <f>G73-G72</f>
        <v>12383835</v>
      </c>
    </row>
    <row r="75" spans="1:255" s="58" customFormat="1" ht="12" customHeight="1">
      <c r="A75" s="35"/>
      <c r="B75" s="37" t="s">
        <v>92</v>
      </c>
      <c r="C75" s="33"/>
      <c r="D75" s="34"/>
      <c r="E75" s="33"/>
      <c r="F75" s="33"/>
      <c r="G75" s="54"/>
      <c r="H75" s="55"/>
      <c r="I75" s="55"/>
      <c r="J75" s="56"/>
      <c r="K75" s="56"/>
      <c r="L75" s="56"/>
      <c r="M75" s="56"/>
      <c r="N75" s="56"/>
      <c r="O75" s="56"/>
      <c r="P75" s="57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56"/>
      <c r="GW75" s="56"/>
      <c r="GX75" s="56"/>
      <c r="GY75" s="56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  <c r="IR75" s="56"/>
      <c r="IS75" s="56"/>
      <c r="IT75" s="56"/>
      <c r="IU75" s="56"/>
    </row>
    <row r="76" spans="1:255" s="58" customFormat="1" ht="12" customHeight="1" thickBot="1">
      <c r="A76" s="35"/>
      <c r="B76" s="38"/>
      <c r="C76" s="33"/>
      <c r="D76" s="34"/>
      <c r="E76" s="33"/>
      <c r="F76" s="33"/>
      <c r="G76" s="54"/>
      <c r="H76" s="55"/>
      <c r="I76" s="55"/>
      <c r="J76" s="56"/>
      <c r="K76" s="56"/>
      <c r="L76" s="56"/>
      <c r="M76" s="56"/>
      <c r="N76" s="56"/>
      <c r="O76" s="56"/>
      <c r="P76" s="57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56"/>
      <c r="GD76" s="56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56"/>
      <c r="GU76" s="56"/>
      <c r="GV76" s="56"/>
      <c r="GW76" s="56"/>
      <c r="GX76" s="56"/>
      <c r="GY76" s="56"/>
      <c r="GZ76" s="56"/>
      <c r="HA76" s="56"/>
      <c r="HB76" s="56"/>
      <c r="HC76" s="56"/>
      <c r="HD76" s="56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  <c r="IR76" s="56"/>
      <c r="IS76" s="56"/>
      <c r="IT76" s="56"/>
      <c r="IU76" s="56"/>
    </row>
    <row r="77" spans="1:255" s="58" customFormat="1" ht="12" customHeight="1">
      <c r="A77" s="35"/>
      <c r="B77" s="61" t="s">
        <v>93</v>
      </c>
      <c r="C77" s="62"/>
      <c r="D77" s="63"/>
      <c r="E77" s="62"/>
      <c r="F77" s="64"/>
      <c r="G77" s="54"/>
      <c r="H77" s="55"/>
      <c r="I77" s="55"/>
      <c r="J77" s="56"/>
      <c r="K77" s="56"/>
      <c r="L77" s="56"/>
      <c r="M77" s="56"/>
      <c r="N77" s="56"/>
      <c r="O77" s="56"/>
      <c r="P77" s="57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56"/>
      <c r="GD77" s="56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56"/>
      <c r="GU77" s="56"/>
      <c r="GV77" s="56"/>
      <c r="GW77" s="56"/>
      <c r="GX77" s="56"/>
      <c r="GY77" s="56"/>
      <c r="GZ77" s="56"/>
      <c r="HA77" s="56"/>
      <c r="HB77" s="56"/>
      <c r="HC77" s="56"/>
      <c r="HD77" s="56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  <c r="IR77" s="56"/>
      <c r="IS77" s="56"/>
      <c r="IT77" s="56"/>
      <c r="IU77" s="56"/>
    </row>
    <row r="78" spans="1:255" s="58" customFormat="1" ht="12" customHeight="1">
      <c r="A78" s="35"/>
      <c r="B78" s="65" t="s">
        <v>94</v>
      </c>
      <c r="C78" s="35"/>
      <c r="D78" s="36"/>
      <c r="E78" s="35"/>
      <c r="F78" s="66"/>
      <c r="G78" s="54"/>
      <c r="H78" s="55"/>
      <c r="I78" s="55"/>
      <c r="J78" s="56"/>
      <c r="K78" s="56"/>
      <c r="L78" s="56"/>
      <c r="M78" s="56"/>
      <c r="N78" s="56"/>
      <c r="O78" s="56"/>
      <c r="P78" s="57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56"/>
      <c r="GW78" s="56"/>
      <c r="GX78" s="56"/>
      <c r="GY78" s="56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  <c r="IR78" s="56"/>
      <c r="IS78" s="56"/>
      <c r="IT78" s="56"/>
      <c r="IU78" s="56"/>
    </row>
    <row r="79" spans="1:255" s="58" customFormat="1" ht="12" customHeight="1">
      <c r="A79" s="35"/>
      <c r="B79" s="65" t="s">
        <v>95</v>
      </c>
      <c r="C79" s="35"/>
      <c r="D79" s="36"/>
      <c r="E79" s="35"/>
      <c r="F79" s="66"/>
      <c r="G79" s="54"/>
      <c r="H79" s="55"/>
      <c r="I79" s="55"/>
      <c r="J79" s="56"/>
      <c r="K79" s="56"/>
      <c r="L79" s="56"/>
      <c r="M79" s="56"/>
      <c r="N79" s="56"/>
      <c r="O79" s="56"/>
      <c r="P79" s="57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  <c r="IR79" s="56"/>
      <c r="IS79" s="56"/>
      <c r="IT79" s="56"/>
      <c r="IU79" s="56"/>
    </row>
    <row r="80" spans="1:255" s="58" customFormat="1" ht="12" customHeight="1">
      <c r="A80" s="35"/>
      <c r="B80" s="65" t="s">
        <v>96</v>
      </c>
      <c r="C80" s="35"/>
      <c r="D80" s="36"/>
      <c r="E80" s="35"/>
      <c r="F80" s="66"/>
      <c r="G80" s="54"/>
      <c r="H80" s="55"/>
      <c r="I80" s="55"/>
      <c r="J80" s="56"/>
      <c r="K80" s="56"/>
      <c r="L80" s="56"/>
      <c r="M80" s="56"/>
      <c r="N80" s="56"/>
      <c r="O80" s="56"/>
      <c r="P80" s="57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  <c r="IR80" s="56"/>
      <c r="IS80" s="56"/>
      <c r="IT80" s="56"/>
      <c r="IU80" s="56"/>
    </row>
    <row r="81" spans="1:255" s="58" customFormat="1" ht="12" customHeight="1">
      <c r="A81" s="35"/>
      <c r="B81" s="65" t="s">
        <v>97</v>
      </c>
      <c r="C81" s="35"/>
      <c r="D81" s="36"/>
      <c r="E81" s="35"/>
      <c r="F81" s="66"/>
      <c r="G81" s="54"/>
      <c r="H81" s="55"/>
      <c r="I81" s="55"/>
      <c r="J81" s="56"/>
      <c r="K81" s="56"/>
      <c r="L81" s="56"/>
      <c r="M81" s="56"/>
      <c r="N81" s="56"/>
      <c r="O81" s="56"/>
      <c r="P81" s="57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  <c r="IR81" s="56"/>
      <c r="IS81" s="56"/>
      <c r="IT81" s="56"/>
      <c r="IU81" s="56"/>
    </row>
    <row r="82" spans="1:255" s="58" customFormat="1" ht="12" customHeight="1">
      <c r="A82" s="35"/>
      <c r="B82" s="65" t="s">
        <v>98</v>
      </c>
      <c r="C82" s="35"/>
      <c r="D82" s="36"/>
      <c r="E82" s="35"/>
      <c r="F82" s="66"/>
      <c r="G82" s="54"/>
      <c r="H82" s="55"/>
      <c r="I82" s="55"/>
      <c r="J82" s="56"/>
      <c r="K82" s="56"/>
      <c r="L82" s="56"/>
      <c r="M82" s="56"/>
      <c r="N82" s="56"/>
      <c r="O82" s="56"/>
      <c r="P82" s="57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56"/>
      <c r="EW82" s="56"/>
      <c r="EX82" s="56"/>
      <c r="EY82" s="56"/>
      <c r="EZ82" s="56"/>
      <c r="FA82" s="56"/>
      <c r="FB82" s="56"/>
      <c r="FC82" s="56"/>
      <c r="FD82" s="56"/>
      <c r="FE82" s="56"/>
      <c r="FF82" s="56"/>
      <c r="FG82" s="56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  <c r="FS82" s="56"/>
      <c r="FT82" s="56"/>
      <c r="FU82" s="56"/>
      <c r="FV82" s="56"/>
      <c r="FW82" s="56"/>
      <c r="FX82" s="56"/>
      <c r="FY82" s="56"/>
      <c r="FZ82" s="56"/>
      <c r="GA82" s="56"/>
      <c r="GB82" s="56"/>
      <c r="GC82" s="56"/>
      <c r="GD82" s="56"/>
      <c r="GE82" s="56"/>
      <c r="GF82" s="56"/>
      <c r="GG82" s="56"/>
      <c r="GH82" s="56"/>
      <c r="GI82" s="56"/>
      <c r="GJ82" s="56"/>
      <c r="GK82" s="56"/>
      <c r="GL82" s="56"/>
      <c r="GM82" s="56"/>
      <c r="GN82" s="56"/>
      <c r="GO82" s="56"/>
      <c r="GP82" s="56"/>
      <c r="GQ82" s="56"/>
      <c r="GR82" s="56"/>
      <c r="GS82" s="56"/>
      <c r="GT82" s="56"/>
      <c r="GU82" s="56"/>
      <c r="GV82" s="56"/>
      <c r="GW82" s="56"/>
      <c r="GX82" s="56"/>
      <c r="GY82" s="56"/>
      <c r="GZ82" s="56"/>
      <c r="HA82" s="56"/>
      <c r="HB82" s="56"/>
      <c r="HC82" s="56"/>
      <c r="HD82" s="56"/>
      <c r="HE82" s="56"/>
      <c r="HF82" s="56"/>
      <c r="HG82" s="56"/>
      <c r="HH82" s="56"/>
      <c r="HI82" s="56"/>
      <c r="HJ82" s="56"/>
      <c r="HK82" s="56"/>
      <c r="HL82" s="56"/>
      <c r="HM82" s="56"/>
      <c r="HN82" s="56"/>
      <c r="HO82" s="56"/>
      <c r="HP82" s="56"/>
      <c r="HQ82" s="56"/>
      <c r="HR82" s="56"/>
      <c r="HS82" s="56"/>
      <c r="HT82" s="56"/>
      <c r="HU82" s="56"/>
      <c r="HV82" s="56"/>
      <c r="HW82" s="56"/>
      <c r="HX82" s="56"/>
      <c r="HY82" s="56"/>
      <c r="HZ82" s="56"/>
      <c r="IA82" s="56"/>
      <c r="IB82" s="56"/>
      <c r="IC82" s="56"/>
      <c r="ID82" s="56"/>
      <c r="IE82" s="56"/>
      <c r="IF82" s="56"/>
      <c r="IG82" s="56"/>
      <c r="IH82" s="56"/>
      <c r="II82" s="56"/>
      <c r="IJ82" s="56"/>
      <c r="IK82" s="56"/>
      <c r="IL82" s="56"/>
      <c r="IM82" s="56"/>
      <c r="IN82" s="56"/>
      <c r="IO82" s="56"/>
      <c r="IP82" s="56"/>
      <c r="IQ82" s="56"/>
      <c r="IR82" s="56"/>
      <c r="IS82" s="56"/>
      <c r="IT82" s="56"/>
      <c r="IU82" s="56"/>
    </row>
    <row r="83" spans="1:255" s="58" customFormat="1" ht="12" customHeight="1" thickBot="1">
      <c r="A83" s="35"/>
      <c r="B83" s="67" t="s">
        <v>99</v>
      </c>
      <c r="C83" s="68"/>
      <c r="D83" s="69"/>
      <c r="E83" s="68"/>
      <c r="F83" s="70"/>
      <c r="G83" s="54"/>
      <c r="H83" s="55"/>
      <c r="I83" s="55"/>
      <c r="J83" s="56"/>
      <c r="K83" s="56"/>
      <c r="L83" s="56"/>
      <c r="M83" s="56"/>
      <c r="N83" s="56"/>
      <c r="O83" s="56"/>
      <c r="P83" s="57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56"/>
      <c r="EJ83" s="56"/>
      <c r="EK83" s="56"/>
      <c r="EL83" s="56"/>
      <c r="EM83" s="56"/>
      <c r="EN83" s="56"/>
      <c r="EO83" s="56"/>
      <c r="EP83" s="56"/>
      <c r="EQ83" s="56"/>
      <c r="ER83" s="56"/>
      <c r="ES83" s="56"/>
      <c r="ET83" s="56"/>
      <c r="EU83" s="56"/>
      <c r="EV83" s="56"/>
      <c r="EW83" s="56"/>
      <c r="EX83" s="56"/>
      <c r="EY83" s="56"/>
      <c r="EZ83" s="56"/>
      <c r="FA83" s="56"/>
      <c r="FB83" s="56"/>
      <c r="FC83" s="56"/>
      <c r="FD83" s="56"/>
      <c r="FE83" s="56"/>
      <c r="FF83" s="56"/>
      <c r="FG83" s="56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  <c r="FS83" s="56"/>
      <c r="FT83" s="56"/>
      <c r="FU83" s="56"/>
      <c r="FV83" s="56"/>
      <c r="FW83" s="56"/>
      <c r="FX83" s="56"/>
      <c r="FY83" s="56"/>
      <c r="FZ83" s="56"/>
      <c r="GA83" s="56"/>
      <c r="GB83" s="56"/>
      <c r="GC83" s="56"/>
      <c r="GD83" s="56"/>
      <c r="GE83" s="56"/>
      <c r="GF83" s="56"/>
      <c r="GG83" s="56"/>
      <c r="GH83" s="56"/>
      <c r="GI83" s="56"/>
      <c r="GJ83" s="56"/>
      <c r="GK83" s="56"/>
      <c r="GL83" s="56"/>
      <c r="GM83" s="56"/>
      <c r="GN83" s="56"/>
      <c r="GO83" s="56"/>
      <c r="GP83" s="56"/>
      <c r="GQ83" s="56"/>
      <c r="GR83" s="56"/>
      <c r="GS83" s="56"/>
      <c r="GT83" s="56"/>
      <c r="GU83" s="56"/>
      <c r="GV83" s="56"/>
      <c r="GW83" s="56"/>
      <c r="GX83" s="56"/>
      <c r="GY83" s="56"/>
      <c r="GZ83" s="56"/>
      <c r="HA83" s="56"/>
      <c r="HB83" s="56"/>
      <c r="HC83" s="56"/>
      <c r="HD83" s="56"/>
      <c r="HE83" s="56"/>
      <c r="HF83" s="56"/>
      <c r="HG83" s="56"/>
      <c r="HH83" s="56"/>
      <c r="HI83" s="56"/>
      <c r="HJ83" s="56"/>
      <c r="HK83" s="56"/>
      <c r="HL83" s="56"/>
      <c r="HM83" s="56"/>
      <c r="HN83" s="56"/>
      <c r="HO83" s="56"/>
      <c r="HP83" s="56"/>
      <c r="HQ83" s="56"/>
      <c r="HR83" s="56"/>
      <c r="HS83" s="56"/>
      <c r="HT83" s="56"/>
      <c r="HU83" s="56"/>
      <c r="HV83" s="56"/>
      <c r="HW83" s="56"/>
      <c r="HX83" s="56"/>
      <c r="HY83" s="56"/>
      <c r="HZ83" s="56"/>
      <c r="IA83" s="56"/>
      <c r="IB83" s="56"/>
      <c r="IC83" s="56"/>
      <c r="ID83" s="56"/>
      <c r="IE83" s="56"/>
      <c r="IF83" s="56"/>
      <c r="IG83" s="56"/>
      <c r="IH83" s="56"/>
      <c r="II83" s="56"/>
      <c r="IJ83" s="56"/>
      <c r="IK83" s="56"/>
      <c r="IL83" s="56"/>
      <c r="IM83" s="56"/>
      <c r="IN83" s="56"/>
      <c r="IO83" s="56"/>
      <c r="IP83" s="56"/>
      <c r="IQ83" s="56"/>
      <c r="IR83" s="56"/>
      <c r="IS83" s="56"/>
      <c r="IT83" s="56"/>
      <c r="IU83" s="56"/>
    </row>
    <row r="84" spans="1:255" s="58" customFormat="1" ht="12" customHeight="1">
      <c r="A84" s="35"/>
      <c r="B84" s="38"/>
      <c r="C84" s="35"/>
      <c r="D84" s="36"/>
      <c r="E84" s="35"/>
      <c r="F84" s="35"/>
      <c r="G84" s="54"/>
      <c r="H84" s="55"/>
      <c r="I84" s="55"/>
      <c r="J84" s="56"/>
      <c r="K84" s="56"/>
      <c r="L84" s="56"/>
      <c r="M84" s="56"/>
      <c r="N84" s="56"/>
      <c r="O84" s="56"/>
      <c r="P84" s="57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  <c r="EJ84" s="56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56"/>
      <c r="EW84" s="56"/>
      <c r="EX84" s="56"/>
      <c r="EY84" s="56"/>
      <c r="EZ84" s="56"/>
      <c r="FA84" s="56"/>
      <c r="FB84" s="56"/>
      <c r="FC84" s="56"/>
      <c r="FD84" s="56"/>
      <c r="FE84" s="56"/>
      <c r="FF84" s="56"/>
      <c r="FG84" s="56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56"/>
      <c r="GD84" s="56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56"/>
      <c r="GW84" s="56"/>
      <c r="GX84" s="56"/>
      <c r="GY84" s="56"/>
      <c r="GZ84" s="56"/>
      <c r="HA84" s="56"/>
      <c r="HB84" s="56"/>
      <c r="HC84" s="56"/>
      <c r="HD84" s="56"/>
      <c r="HE84" s="56"/>
      <c r="HF84" s="56"/>
      <c r="HG84" s="56"/>
      <c r="HH84" s="56"/>
      <c r="HI84" s="56"/>
      <c r="HJ84" s="56"/>
      <c r="HK84" s="56"/>
      <c r="HL84" s="56"/>
      <c r="HM84" s="56"/>
      <c r="HN84" s="56"/>
      <c r="HO84" s="56"/>
      <c r="HP84" s="56"/>
      <c r="HQ84" s="56"/>
      <c r="HR84" s="56"/>
      <c r="HS84" s="56"/>
      <c r="HT84" s="56"/>
      <c r="HU84" s="56"/>
      <c r="HV84" s="56"/>
      <c r="HW84" s="56"/>
      <c r="HX84" s="56"/>
      <c r="HY84" s="56"/>
      <c r="HZ84" s="56"/>
      <c r="IA84" s="56"/>
      <c r="IB84" s="56"/>
      <c r="IC84" s="56"/>
      <c r="ID84" s="56"/>
      <c r="IE84" s="56"/>
      <c r="IF84" s="56"/>
      <c r="IG84" s="56"/>
      <c r="IH84" s="56"/>
      <c r="II84" s="56"/>
      <c r="IJ84" s="56"/>
      <c r="IK84" s="56"/>
      <c r="IL84" s="56"/>
      <c r="IM84" s="56"/>
      <c r="IN84" s="56"/>
      <c r="IO84" s="56"/>
      <c r="IP84" s="56"/>
      <c r="IQ84" s="56"/>
      <c r="IR84" s="56"/>
      <c r="IS84" s="56"/>
      <c r="IT84" s="56"/>
      <c r="IU84" s="56"/>
    </row>
    <row r="85" spans="1:255" s="58" customFormat="1" ht="12" customHeight="1">
      <c r="A85" s="35"/>
      <c r="B85" s="117" t="s">
        <v>100</v>
      </c>
      <c r="C85" s="117"/>
      <c r="D85" s="71"/>
      <c r="E85" s="39"/>
      <c r="F85" s="39"/>
      <c r="G85" s="54"/>
      <c r="H85" s="55"/>
      <c r="I85" s="55"/>
      <c r="J85" s="56"/>
      <c r="K85" s="56"/>
      <c r="L85" s="56"/>
      <c r="M85" s="56"/>
      <c r="N85" s="56"/>
      <c r="O85" s="56"/>
      <c r="P85" s="57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  <c r="EJ85" s="56"/>
      <c r="EK85" s="56"/>
      <c r="EL85" s="56"/>
      <c r="EM85" s="56"/>
      <c r="EN85" s="56"/>
      <c r="EO85" s="56"/>
      <c r="EP85" s="56"/>
      <c r="EQ85" s="56"/>
      <c r="ER85" s="56"/>
      <c r="ES85" s="56"/>
      <c r="ET85" s="56"/>
      <c r="EU85" s="56"/>
      <c r="EV85" s="56"/>
      <c r="EW85" s="56"/>
      <c r="EX85" s="56"/>
      <c r="EY85" s="56"/>
      <c r="EZ85" s="56"/>
      <c r="FA85" s="56"/>
      <c r="FB85" s="56"/>
      <c r="FC85" s="56"/>
      <c r="FD85" s="56"/>
      <c r="FE85" s="56"/>
      <c r="FF85" s="56"/>
      <c r="FG85" s="56"/>
      <c r="FH85" s="56"/>
      <c r="FI85" s="56"/>
      <c r="FJ85" s="56"/>
      <c r="FK85" s="56"/>
      <c r="FL85" s="56"/>
      <c r="FM85" s="56"/>
      <c r="FN85" s="56"/>
      <c r="FO85" s="56"/>
      <c r="FP85" s="56"/>
      <c r="FQ85" s="56"/>
      <c r="FR85" s="56"/>
      <c r="FS85" s="56"/>
      <c r="FT85" s="56"/>
      <c r="FU85" s="56"/>
      <c r="FV85" s="56"/>
      <c r="FW85" s="56"/>
      <c r="FX85" s="56"/>
      <c r="FY85" s="56"/>
      <c r="FZ85" s="56"/>
      <c r="GA85" s="56"/>
      <c r="GB85" s="56"/>
      <c r="GC85" s="56"/>
      <c r="GD85" s="56"/>
      <c r="GE85" s="56"/>
      <c r="GF85" s="56"/>
      <c r="GG85" s="56"/>
      <c r="GH85" s="56"/>
      <c r="GI85" s="56"/>
      <c r="GJ85" s="56"/>
      <c r="GK85" s="56"/>
      <c r="GL85" s="56"/>
      <c r="GM85" s="56"/>
      <c r="GN85" s="56"/>
      <c r="GO85" s="56"/>
      <c r="GP85" s="56"/>
      <c r="GQ85" s="56"/>
      <c r="GR85" s="56"/>
      <c r="GS85" s="56"/>
      <c r="GT85" s="56"/>
      <c r="GU85" s="56"/>
      <c r="GV85" s="56"/>
      <c r="GW85" s="56"/>
      <c r="GX85" s="56"/>
      <c r="GY85" s="56"/>
      <c r="GZ85" s="56"/>
      <c r="HA85" s="56"/>
      <c r="HB85" s="56"/>
      <c r="HC85" s="56"/>
      <c r="HD85" s="56"/>
      <c r="HE85" s="56"/>
      <c r="HF85" s="56"/>
      <c r="HG85" s="56"/>
      <c r="HH85" s="56"/>
      <c r="HI85" s="56"/>
      <c r="HJ85" s="56"/>
      <c r="HK85" s="56"/>
      <c r="HL85" s="56"/>
      <c r="HM85" s="56"/>
      <c r="HN85" s="56"/>
      <c r="HO85" s="56"/>
      <c r="HP85" s="56"/>
      <c r="HQ85" s="56"/>
      <c r="HR85" s="56"/>
      <c r="HS85" s="56"/>
      <c r="HT85" s="56"/>
      <c r="HU85" s="56"/>
      <c r="HV85" s="56"/>
      <c r="HW85" s="56"/>
      <c r="HX85" s="56"/>
      <c r="HY85" s="56"/>
      <c r="HZ85" s="56"/>
      <c r="IA85" s="56"/>
      <c r="IB85" s="56"/>
      <c r="IC85" s="56"/>
      <c r="ID85" s="56"/>
      <c r="IE85" s="56"/>
      <c r="IF85" s="56"/>
      <c r="IG85" s="56"/>
      <c r="IH85" s="56"/>
      <c r="II85" s="56"/>
      <c r="IJ85" s="56"/>
      <c r="IK85" s="56"/>
      <c r="IL85" s="56"/>
      <c r="IM85" s="56"/>
      <c r="IN85" s="56"/>
      <c r="IO85" s="56"/>
      <c r="IP85" s="56"/>
      <c r="IQ85" s="56"/>
      <c r="IR85" s="56"/>
      <c r="IS85" s="56"/>
      <c r="IT85" s="56"/>
      <c r="IU85" s="56"/>
    </row>
    <row r="86" spans="1:255" s="58" customFormat="1" ht="12" customHeight="1">
      <c r="A86" s="35"/>
      <c r="B86" s="72" t="s">
        <v>80</v>
      </c>
      <c r="C86" s="73" t="s">
        <v>101</v>
      </c>
      <c r="D86" s="74" t="s">
        <v>102</v>
      </c>
      <c r="E86" s="39"/>
      <c r="F86" s="39"/>
      <c r="G86" s="54"/>
      <c r="H86" s="55"/>
      <c r="I86" s="55"/>
      <c r="J86" s="56"/>
      <c r="K86" s="56"/>
      <c r="L86" s="56"/>
      <c r="M86" s="56"/>
      <c r="N86" s="56"/>
      <c r="O86" s="56"/>
      <c r="P86" s="57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56"/>
      <c r="DY86" s="56"/>
      <c r="DZ86" s="56"/>
      <c r="EA86" s="56"/>
      <c r="EB86" s="56"/>
      <c r="EC86" s="56"/>
      <c r="ED86" s="56"/>
      <c r="EE86" s="56"/>
      <c r="EF86" s="56"/>
      <c r="EG86" s="56"/>
      <c r="EH86" s="56"/>
      <c r="EI86" s="56"/>
      <c r="EJ86" s="56"/>
      <c r="EK86" s="56"/>
      <c r="EL86" s="56"/>
      <c r="EM86" s="56"/>
      <c r="EN86" s="56"/>
      <c r="EO86" s="56"/>
      <c r="EP86" s="56"/>
      <c r="EQ86" s="56"/>
      <c r="ER86" s="56"/>
      <c r="ES86" s="56"/>
      <c r="ET86" s="56"/>
      <c r="EU86" s="56"/>
      <c r="EV86" s="56"/>
      <c r="EW86" s="56"/>
      <c r="EX86" s="56"/>
      <c r="EY86" s="56"/>
      <c r="EZ86" s="56"/>
      <c r="FA86" s="56"/>
      <c r="FB86" s="56"/>
      <c r="FC86" s="56"/>
      <c r="FD86" s="56"/>
      <c r="FE86" s="56"/>
      <c r="FF86" s="56"/>
      <c r="FG86" s="56"/>
      <c r="FH86" s="56"/>
      <c r="FI86" s="56"/>
      <c r="FJ86" s="56"/>
      <c r="FK86" s="56"/>
      <c r="FL86" s="56"/>
      <c r="FM86" s="56"/>
      <c r="FN86" s="56"/>
      <c r="FO86" s="56"/>
      <c r="FP86" s="56"/>
      <c r="FQ86" s="56"/>
      <c r="FR86" s="56"/>
      <c r="FS86" s="56"/>
      <c r="FT86" s="56"/>
      <c r="FU86" s="56"/>
      <c r="FV86" s="56"/>
      <c r="FW86" s="56"/>
      <c r="FX86" s="56"/>
      <c r="FY86" s="56"/>
      <c r="FZ86" s="56"/>
      <c r="GA86" s="56"/>
      <c r="GB86" s="56"/>
      <c r="GC86" s="56"/>
      <c r="GD86" s="56"/>
      <c r="GE86" s="56"/>
      <c r="GF86" s="56"/>
      <c r="GG86" s="56"/>
      <c r="GH86" s="56"/>
      <c r="GI86" s="56"/>
      <c r="GJ86" s="56"/>
      <c r="GK86" s="56"/>
      <c r="GL86" s="56"/>
      <c r="GM86" s="56"/>
      <c r="GN86" s="56"/>
      <c r="GO86" s="56"/>
      <c r="GP86" s="56"/>
      <c r="GQ86" s="56"/>
      <c r="GR86" s="56"/>
      <c r="GS86" s="56"/>
      <c r="GT86" s="56"/>
      <c r="GU86" s="56"/>
      <c r="GV86" s="56"/>
      <c r="GW86" s="56"/>
      <c r="GX86" s="56"/>
      <c r="GY86" s="56"/>
      <c r="GZ86" s="56"/>
      <c r="HA86" s="56"/>
      <c r="HB86" s="56"/>
      <c r="HC86" s="56"/>
      <c r="HD86" s="56"/>
      <c r="HE86" s="56"/>
      <c r="HF86" s="56"/>
      <c r="HG86" s="56"/>
      <c r="HH86" s="56"/>
      <c r="HI86" s="56"/>
      <c r="HJ86" s="56"/>
      <c r="HK86" s="56"/>
      <c r="HL86" s="56"/>
      <c r="HM86" s="56"/>
      <c r="HN86" s="56"/>
      <c r="HO86" s="56"/>
      <c r="HP86" s="56"/>
      <c r="HQ86" s="56"/>
      <c r="HR86" s="56"/>
      <c r="HS86" s="56"/>
      <c r="HT86" s="56"/>
      <c r="HU86" s="56"/>
      <c r="HV86" s="56"/>
      <c r="HW86" s="56"/>
      <c r="HX86" s="56"/>
      <c r="HY86" s="56"/>
      <c r="HZ86" s="56"/>
      <c r="IA86" s="56"/>
      <c r="IB86" s="56"/>
      <c r="IC86" s="56"/>
      <c r="ID86" s="56"/>
      <c r="IE86" s="56"/>
      <c r="IF86" s="56"/>
      <c r="IG86" s="56"/>
      <c r="IH86" s="56"/>
      <c r="II86" s="56"/>
      <c r="IJ86" s="56"/>
      <c r="IK86" s="56"/>
      <c r="IL86" s="56"/>
      <c r="IM86" s="56"/>
      <c r="IN86" s="56"/>
      <c r="IO86" s="56"/>
      <c r="IP86" s="56"/>
      <c r="IQ86" s="56"/>
      <c r="IR86" s="56"/>
      <c r="IS86" s="56"/>
      <c r="IT86" s="56"/>
      <c r="IU86" s="56"/>
    </row>
    <row r="87" spans="1:255" s="58" customFormat="1" ht="12" customHeight="1">
      <c r="A87" s="35"/>
      <c r="B87" s="75" t="s">
        <v>103</v>
      </c>
      <c r="C87" s="82">
        <v>5425000</v>
      </c>
      <c r="D87" s="76">
        <f>(C87/C93)</f>
        <v>0.30795578946950147</v>
      </c>
      <c r="E87" s="39"/>
      <c r="F87" s="39"/>
      <c r="G87" s="54"/>
      <c r="H87" s="55"/>
      <c r="I87" s="55"/>
      <c r="J87" s="56"/>
      <c r="K87" s="56"/>
      <c r="L87" s="56"/>
      <c r="M87" s="56"/>
      <c r="N87" s="56"/>
      <c r="O87" s="56"/>
      <c r="P87" s="57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  <c r="EB87" s="56"/>
      <c r="EC87" s="56"/>
      <c r="ED87" s="56"/>
      <c r="EE87" s="56"/>
      <c r="EF87" s="56"/>
      <c r="EG87" s="56"/>
      <c r="EH87" s="56"/>
      <c r="EI87" s="56"/>
      <c r="EJ87" s="56"/>
      <c r="EK87" s="56"/>
      <c r="EL87" s="56"/>
      <c r="EM87" s="56"/>
      <c r="EN87" s="56"/>
      <c r="EO87" s="56"/>
      <c r="EP87" s="56"/>
      <c r="EQ87" s="56"/>
      <c r="ER87" s="56"/>
      <c r="ES87" s="56"/>
      <c r="ET87" s="56"/>
      <c r="EU87" s="56"/>
      <c r="EV87" s="56"/>
      <c r="EW87" s="56"/>
      <c r="EX87" s="56"/>
      <c r="EY87" s="56"/>
      <c r="EZ87" s="56"/>
      <c r="FA87" s="56"/>
      <c r="FB87" s="56"/>
      <c r="FC87" s="56"/>
      <c r="FD87" s="56"/>
      <c r="FE87" s="56"/>
      <c r="FF87" s="56"/>
      <c r="FG87" s="56"/>
      <c r="FH87" s="56"/>
      <c r="FI87" s="56"/>
      <c r="FJ87" s="56"/>
      <c r="FK87" s="56"/>
      <c r="FL87" s="56"/>
      <c r="FM87" s="56"/>
      <c r="FN87" s="56"/>
      <c r="FO87" s="56"/>
      <c r="FP87" s="56"/>
      <c r="FQ87" s="56"/>
      <c r="FR87" s="56"/>
      <c r="FS87" s="56"/>
      <c r="FT87" s="56"/>
      <c r="FU87" s="56"/>
      <c r="FV87" s="56"/>
      <c r="FW87" s="56"/>
      <c r="FX87" s="56"/>
      <c r="FY87" s="56"/>
      <c r="FZ87" s="56"/>
      <c r="GA87" s="56"/>
      <c r="GB87" s="56"/>
      <c r="GC87" s="56"/>
      <c r="GD87" s="56"/>
      <c r="GE87" s="56"/>
      <c r="GF87" s="56"/>
      <c r="GG87" s="56"/>
      <c r="GH87" s="56"/>
      <c r="GI87" s="56"/>
      <c r="GJ87" s="56"/>
      <c r="GK87" s="56"/>
      <c r="GL87" s="56"/>
      <c r="GM87" s="56"/>
      <c r="GN87" s="56"/>
      <c r="GO87" s="56"/>
      <c r="GP87" s="56"/>
      <c r="GQ87" s="56"/>
      <c r="GR87" s="56"/>
      <c r="GS87" s="56"/>
      <c r="GT87" s="56"/>
      <c r="GU87" s="56"/>
      <c r="GV87" s="56"/>
      <c r="GW87" s="56"/>
      <c r="GX87" s="56"/>
      <c r="GY87" s="56"/>
      <c r="GZ87" s="56"/>
      <c r="HA87" s="56"/>
      <c r="HB87" s="56"/>
      <c r="HC87" s="56"/>
      <c r="HD87" s="56"/>
      <c r="HE87" s="56"/>
      <c r="HF87" s="56"/>
      <c r="HG87" s="56"/>
      <c r="HH87" s="56"/>
      <c r="HI87" s="56"/>
      <c r="HJ87" s="56"/>
      <c r="HK87" s="56"/>
      <c r="HL87" s="56"/>
      <c r="HM87" s="56"/>
      <c r="HN87" s="56"/>
      <c r="HO87" s="56"/>
      <c r="HP87" s="56"/>
      <c r="HQ87" s="56"/>
      <c r="HR87" s="56"/>
      <c r="HS87" s="56"/>
      <c r="HT87" s="56"/>
      <c r="HU87" s="56"/>
      <c r="HV87" s="56"/>
      <c r="HW87" s="56"/>
      <c r="HX87" s="56"/>
      <c r="HY87" s="56"/>
      <c r="HZ87" s="56"/>
      <c r="IA87" s="56"/>
      <c r="IB87" s="56"/>
      <c r="IC87" s="56"/>
      <c r="ID87" s="56"/>
      <c r="IE87" s="56"/>
      <c r="IF87" s="56"/>
      <c r="IG87" s="56"/>
      <c r="IH87" s="56"/>
      <c r="II87" s="56"/>
      <c r="IJ87" s="56"/>
      <c r="IK87" s="56"/>
      <c r="IL87" s="56"/>
      <c r="IM87" s="56"/>
      <c r="IN87" s="56"/>
      <c r="IO87" s="56"/>
      <c r="IP87" s="56"/>
      <c r="IQ87" s="56"/>
      <c r="IR87" s="56"/>
      <c r="IS87" s="56"/>
      <c r="IT87" s="56"/>
      <c r="IU87" s="56"/>
    </row>
    <row r="88" spans="1:255" s="58" customFormat="1" ht="12" customHeight="1">
      <c r="A88" s="35"/>
      <c r="B88" s="75" t="s">
        <v>104</v>
      </c>
      <c r="C88" s="77">
        <v>0</v>
      </c>
      <c r="D88" s="76">
        <v>0</v>
      </c>
      <c r="E88" s="39"/>
      <c r="F88" s="39"/>
      <c r="G88" s="54"/>
      <c r="H88" s="55"/>
      <c r="I88" s="55"/>
      <c r="J88" s="56"/>
      <c r="K88" s="56"/>
      <c r="L88" s="56"/>
      <c r="M88" s="56"/>
      <c r="N88" s="56"/>
      <c r="O88" s="56"/>
      <c r="P88" s="57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  <c r="EC88" s="56"/>
      <c r="ED88" s="56"/>
      <c r="EE88" s="56"/>
      <c r="EF88" s="56"/>
      <c r="EG88" s="56"/>
      <c r="EH88" s="56"/>
      <c r="EI88" s="56"/>
      <c r="EJ88" s="56"/>
      <c r="EK88" s="56"/>
      <c r="EL88" s="56"/>
      <c r="EM88" s="56"/>
      <c r="EN88" s="56"/>
      <c r="EO88" s="56"/>
      <c r="EP88" s="56"/>
      <c r="EQ88" s="56"/>
      <c r="ER88" s="56"/>
      <c r="ES88" s="56"/>
      <c r="ET88" s="56"/>
      <c r="EU88" s="56"/>
      <c r="EV88" s="56"/>
      <c r="EW88" s="56"/>
      <c r="EX88" s="56"/>
      <c r="EY88" s="56"/>
      <c r="EZ88" s="56"/>
      <c r="FA88" s="56"/>
      <c r="FB88" s="56"/>
      <c r="FC88" s="56"/>
      <c r="FD88" s="56"/>
      <c r="FE88" s="56"/>
      <c r="FF88" s="56"/>
      <c r="FG88" s="56"/>
      <c r="FH88" s="56"/>
      <c r="FI88" s="56"/>
      <c r="FJ88" s="56"/>
      <c r="FK88" s="56"/>
      <c r="FL88" s="56"/>
      <c r="FM88" s="56"/>
      <c r="FN88" s="56"/>
      <c r="FO88" s="56"/>
      <c r="FP88" s="56"/>
      <c r="FQ88" s="56"/>
      <c r="FR88" s="56"/>
      <c r="FS88" s="56"/>
      <c r="FT88" s="56"/>
      <c r="FU88" s="56"/>
      <c r="FV88" s="56"/>
      <c r="FW88" s="56"/>
      <c r="FX88" s="56"/>
      <c r="FY88" s="56"/>
      <c r="FZ88" s="56"/>
      <c r="GA88" s="56"/>
      <c r="GB88" s="56"/>
      <c r="GC88" s="56"/>
      <c r="GD88" s="56"/>
      <c r="GE88" s="56"/>
      <c r="GF88" s="56"/>
      <c r="GG88" s="56"/>
      <c r="GH88" s="56"/>
      <c r="GI88" s="56"/>
      <c r="GJ88" s="56"/>
      <c r="GK88" s="56"/>
      <c r="GL88" s="56"/>
      <c r="GM88" s="56"/>
      <c r="GN88" s="56"/>
      <c r="GO88" s="56"/>
      <c r="GP88" s="56"/>
      <c r="GQ88" s="56"/>
      <c r="GR88" s="56"/>
      <c r="GS88" s="56"/>
      <c r="GT88" s="56"/>
      <c r="GU88" s="56"/>
      <c r="GV88" s="56"/>
      <c r="GW88" s="56"/>
      <c r="GX88" s="56"/>
      <c r="GY88" s="56"/>
      <c r="GZ88" s="56"/>
      <c r="HA88" s="56"/>
      <c r="HB88" s="56"/>
      <c r="HC88" s="56"/>
      <c r="HD88" s="56"/>
      <c r="HE88" s="56"/>
      <c r="HF88" s="56"/>
      <c r="HG88" s="56"/>
      <c r="HH88" s="56"/>
      <c r="HI88" s="56"/>
      <c r="HJ88" s="56"/>
      <c r="HK88" s="56"/>
      <c r="HL88" s="56"/>
      <c r="HM88" s="56"/>
      <c r="HN88" s="56"/>
      <c r="HO88" s="56"/>
      <c r="HP88" s="56"/>
      <c r="HQ88" s="56"/>
      <c r="HR88" s="56"/>
      <c r="HS88" s="56"/>
      <c r="HT88" s="56"/>
      <c r="HU88" s="56"/>
      <c r="HV88" s="56"/>
      <c r="HW88" s="56"/>
      <c r="HX88" s="56"/>
      <c r="HY88" s="56"/>
      <c r="HZ88" s="56"/>
      <c r="IA88" s="56"/>
      <c r="IB88" s="56"/>
      <c r="IC88" s="56"/>
      <c r="ID88" s="56"/>
      <c r="IE88" s="56"/>
      <c r="IF88" s="56"/>
      <c r="IG88" s="56"/>
      <c r="IH88" s="56"/>
      <c r="II88" s="56"/>
      <c r="IJ88" s="56"/>
      <c r="IK88" s="56"/>
      <c r="IL88" s="56"/>
      <c r="IM88" s="56"/>
      <c r="IN88" s="56"/>
      <c r="IO88" s="56"/>
      <c r="IP88" s="56"/>
      <c r="IQ88" s="56"/>
      <c r="IR88" s="56"/>
      <c r="IS88" s="56"/>
      <c r="IT88" s="56"/>
      <c r="IU88" s="56"/>
    </row>
    <row r="89" spans="1:255" s="58" customFormat="1" ht="12" customHeight="1">
      <c r="A89" s="35"/>
      <c r="B89" s="75" t="s">
        <v>105</v>
      </c>
      <c r="C89" s="78">
        <v>210000</v>
      </c>
      <c r="D89" s="76">
        <f>(C89/C93)</f>
        <v>1.1920869269787153E-2</v>
      </c>
      <c r="E89" s="39"/>
      <c r="F89" s="39"/>
      <c r="G89" s="54"/>
      <c r="H89" s="55"/>
      <c r="I89" s="55"/>
      <c r="J89" s="56"/>
      <c r="K89" s="56"/>
      <c r="L89" s="56"/>
      <c r="M89" s="56"/>
      <c r="N89" s="56"/>
      <c r="O89" s="56"/>
      <c r="P89" s="57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  <c r="DT89" s="56"/>
      <c r="DU89" s="56"/>
      <c r="DV89" s="56"/>
      <c r="DW89" s="56"/>
      <c r="DX89" s="56"/>
      <c r="DY89" s="56"/>
      <c r="DZ89" s="56"/>
      <c r="EA89" s="56"/>
      <c r="EB89" s="56"/>
      <c r="EC89" s="56"/>
      <c r="ED89" s="56"/>
      <c r="EE89" s="56"/>
      <c r="EF89" s="56"/>
      <c r="EG89" s="56"/>
      <c r="EH89" s="56"/>
      <c r="EI89" s="56"/>
      <c r="EJ89" s="56"/>
      <c r="EK89" s="56"/>
      <c r="EL89" s="56"/>
      <c r="EM89" s="56"/>
      <c r="EN89" s="56"/>
      <c r="EO89" s="56"/>
      <c r="EP89" s="56"/>
      <c r="EQ89" s="56"/>
      <c r="ER89" s="56"/>
      <c r="ES89" s="56"/>
      <c r="ET89" s="56"/>
      <c r="EU89" s="56"/>
      <c r="EV89" s="56"/>
      <c r="EW89" s="56"/>
      <c r="EX89" s="56"/>
      <c r="EY89" s="56"/>
      <c r="EZ89" s="56"/>
      <c r="FA89" s="56"/>
      <c r="FB89" s="56"/>
      <c r="FC89" s="56"/>
      <c r="FD89" s="56"/>
      <c r="FE89" s="56"/>
      <c r="FF89" s="56"/>
      <c r="FG89" s="56"/>
      <c r="FH89" s="56"/>
      <c r="FI89" s="56"/>
      <c r="FJ89" s="56"/>
      <c r="FK89" s="56"/>
      <c r="FL89" s="56"/>
      <c r="FM89" s="56"/>
      <c r="FN89" s="56"/>
      <c r="FO89" s="56"/>
      <c r="FP89" s="56"/>
      <c r="FQ89" s="56"/>
      <c r="FR89" s="56"/>
      <c r="FS89" s="56"/>
      <c r="FT89" s="56"/>
      <c r="FU89" s="56"/>
      <c r="FV89" s="56"/>
      <c r="FW89" s="56"/>
      <c r="FX89" s="56"/>
      <c r="FY89" s="56"/>
      <c r="FZ89" s="56"/>
      <c r="GA89" s="56"/>
      <c r="GB89" s="56"/>
      <c r="GC89" s="56"/>
      <c r="GD89" s="56"/>
      <c r="GE89" s="56"/>
      <c r="GF89" s="56"/>
      <c r="GG89" s="56"/>
      <c r="GH89" s="56"/>
      <c r="GI89" s="56"/>
      <c r="GJ89" s="56"/>
      <c r="GK89" s="56"/>
      <c r="GL89" s="56"/>
      <c r="GM89" s="56"/>
      <c r="GN89" s="56"/>
      <c r="GO89" s="56"/>
      <c r="GP89" s="56"/>
      <c r="GQ89" s="56"/>
      <c r="GR89" s="56"/>
      <c r="GS89" s="56"/>
      <c r="GT89" s="56"/>
      <c r="GU89" s="56"/>
      <c r="GV89" s="56"/>
      <c r="GW89" s="56"/>
      <c r="GX89" s="56"/>
      <c r="GY89" s="56"/>
      <c r="GZ89" s="56"/>
      <c r="HA89" s="56"/>
      <c r="HB89" s="56"/>
      <c r="HC89" s="56"/>
      <c r="HD89" s="56"/>
      <c r="HE89" s="56"/>
      <c r="HF89" s="56"/>
      <c r="HG89" s="56"/>
      <c r="HH89" s="56"/>
      <c r="HI89" s="56"/>
      <c r="HJ89" s="56"/>
      <c r="HK89" s="56"/>
      <c r="HL89" s="56"/>
      <c r="HM89" s="56"/>
      <c r="HN89" s="56"/>
      <c r="HO89" s="56"/>
      <c r="HP89" s="56"/>
      <c r="HQ89" s="56"/>
      <c r="HR89" s="56"/>
      <c r="HS89" s="56"/>
      <c r="HT89" s="56"/>
      <c r="HU89" s="56"/>
      <c r="HV89" s="56"/>
      <c r="HW89" s="56"/>
      <c r="HX89" s="56"/>
      <c r="HY89" s="56"/>
      <c r="HZ89" s="56"/>
      <c r="IA89" s="56"/>
      <c r="IB89" s="56"/>
      <c r="IC89" s="56"/>
      <c r="ID89" s="56"/>
      <c r="IE89" s="56"/>
      <c r="IF89" s="56"/>
      <c r="IG89" s="56"/>
      <c r="IH89" s="56"/>
      <c r="II89" s="56"/>
      <c r="IJ89" s="56"/>
      <c r="IK89" s="56"/>
      <c r="IL89" s="56"/>
      <c r="IM89" s="56"/>
      <c r="IN89" s="56"/>
      <c r="IO89" s="56"/>
      <c r="IP89" s="56"/>
      <c r="IQ89" s="56"/>
      <c r="IR89" s="56"/>
      <c r="IS89" s="56"/>
      <c r="IT89" s="56"/>
      <c r="IU89" s="56"/>
    </row>
    <row r="90" spans="1:255" s="58" customFormat="1" ht="12" customHeight="1">
      <c r="A90" s="35"/>
      <c r="B90" s="75" t="s">
        <v>58</v>
      </c>
      <c r="C90" s="78">
        <v>7744300</v>
      </c>
      <c r="D90" s="76">
        <f>(C90/C93)</f>
        <v>0.43961327564767927</v>
      </c>
      <c r="E90" s="39"/>
      <c r="F90" s="39"/>
      <c r="G90" s="54"/>
      <c r="H90" s="55"/>
      <c r="I90" s="55"/>
      <c r="J90" s="56"/>
      <c r="K90" s="56"/>
      <c r="L90" s="56"/>
      <c r="M90" s="56"/>
      <c r="N90" s="56"/>
      <c r="O90" s="56"/>
      <c r="P90" s="57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6"/>
      <c r="FL90" s="56"/>
      <c r="FM90" s="56"/>
      <c r="FN90" s="56"/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L90" s="56"/>
      <c r="IM90" s="56"/>
      <c r="IN90" s="56"/>
      <c r="IO90" s="56"/>
      <c r="IP90" s="56"/>
      <c r="IQ90" s="56"/>
      <c r="IR90" s="56"/>
      <c r="IS90" s="56"/>
      <c r="IT90" s="56"/>
      <c r="IU90" s="56"/>
    </row>
    <row r="91" spans="1:255" s="58" customFormat="1" ht="12" customHeight="1">
      <c r="A91" s="35"/>
      <c r="B91" s="75" t="s">
        <v>106</v>
      </c>
      <c r="C91" s="79">
        <v>3398000</v>
      </c>
      <c r="D91" s="76">
        <f>(C91/C93)</f>
        <v>0.1928910179939845</v>
      </c>
      <c r="E91" s="40"/>
      <c r="F91" s="40"/>
      <c r="G91" s="54"/>
      <c r="H91" s="55"/>
      <c r="I91" s="55"/>
      <c r="J91" s="56"/>
      <c r="K91" s="56"/>
      <c r="L91" s="56"/>
      <c r="M91" s="56"/>
      <c r="N91" s="56"/>
      <c r="O91" s="56"/>
      <c r="P91" s="57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6"/>
      <c r="DM91" s="56"/>
      <c r="DN91" s="56"/>
      <c r="DO91" s="56"/>
      <c r="DP91" s="56"/>
      <c r="DQ91" s="56"/>
      <c r="DR91" s="56"/>
      <c r="DS91" s="56"/>
      <c r="DT91" s="56"/>
      <c r="DU91" s="56"/>
      <c r="DV91" s="56"/>
      <c r="DW91" s="56"/>
      <c r="DX91" s="56"/>
      <c r="DY91" s="56"/>
      <c r="DZ91" s="56"/>
      <c r="EA91" s="56"/>
      <c r="EB91" s="56"/>
      <c r="EC91" s="56"/>
      <c r="ED91" s="56"/>
      <c r="EE91" s="56"/>
      <c r="EF91" s="56"/>
      <c r="EG91" s="56"/>
      <c r="EH91" s="56"/>
      <c r="EI91" s="56"/>
      <c r="EJ91" s="56"/>
      <c r="EK91" s="56"/>
      <c r="EL91" s="56"/>
      <c r="EM91" s="56"/>
      <c r="EN91" s="56"/>
      <c r="EO91" s="56"/>
      <c r="EP91" s="56"/>
      <c r="EQ91" s="56"/>
      <c r="ER91" s="56"/>
      <c r="ES91" s="56"/>
      <c r="ET91" s="56"/>
      <c r="EU91" s="56"/>
      <c r="EV91" s="56"/>
      <c r="EW91" s="56"/>
      <c r="EX91" s="56"/>
      <c r="EY91" s="56"/>
      <c r="EZ91" s="56"/>
      <c r="FA91" s="56"/>
      <c r="FB91" s="56"/>
      <c r="FC91" s="56"/>
      <c r="FD91" s="56"/>
      <c r="FE91" s="56"/>
      <c r="FF91" s="56"/>
      <c r="FG91" s="56"/>
      <c r="FH91" s="56"/>
      <c r="FI91" s="56"/>
      <c r="FJ91" s="56"/>
      <c r="FK91" s="56"/>
      <c r="FL91" s="56"/>
      <c r="FM91" s="56"/>
      <c r="FN91" s="56"/>
      <c r="FO91" s="56"/>
      <c r="FP91" s="56"/>
      <c r="FQ91" s="56"/>
      <c r="FR91" s="56"/>
      <c r="FS91" s="56"/>
      <c r="FT91" s="56"/>
      <c r="FU91" s="56"/>
      <c r="FV91" s="56"/>
      <c r="FW91" s="56"/>
      <c r="FX91" s="56"/>
      <c r="FY91" s="56"/>
      <c r="FZ91" s="56"/>
      <c r="GA91" s="56"/>
      <c r="GB91" s="56"/>
      <c r="GC91" s="56"/>
      <c r="GD91" s="56"/>
      <c r="GE91" s="56"/>
      <c r="GF91" s="56"/>
      <c r="GG91" s="56"/>
      <c r="GH91" s="56"/>
      <c r="GI91" s="56"/>
      <c r="GJ91" s="56"/>
      <c r="GK91" s="56"/>
      <c r="GL91" s="56"/>
      <c r="GM91" s="56"/>
      <c r="GN91" s="56"/>
      <c r="GO91" s="56"/>
      <c r="GP91" s="56"/>
      <c r="GQ91" s="56"/>
      <c r="GR91" s="56"/>
      <c r="GS91" s="56"/>
      <c r="GT91" s="56"/>
      <c r="GU91" s="56"/>
      <c r="GV91" s="56"/>
      <c r="GW91" s="56"/>
      <c r="GX91" s="56"/>
      <c r="GY91" s="56"/>
      <c r="GZ91" s="56"/>
      <c r="HA91" s="56"/>
      <c r="HB91" s="56"/>
      <c r="HC91" s="56"/>
      <c r="HD91" s="56"/>
      <c r="HE91" s="56"/>
      <c r="HF91" s="56"/>
      <c r="HG91" s="56"/>
      <c r="HH91" s="56"/>
      <c r="HI91" s="56"/>
      <c r="HJ91" s="56"/>
      <c r="HK91" s="56"/>
      <c r="HL91" s="56"/>
      <c r="HM91" s="56"/>
      <c r="HN91" s="56"/>
      <c r="HO91" s="56"/>
      <c r="HP91" s="56"/>
      <c r="HQ91" s="56"/>
      <c r="HR91" s="56"/>
      <c r="HS91" s="56"/>
      <c r="HT91" s="56"/>
      <c r="HU91" s="56"/>
      <c r="HV91" s="56"/>
      <c r="HW91" s="56"/>
      <c r="HX91" s="56"/>
      <c r="HY91" s="56"/>
      <c r="HZ91" s="56"/>
      <c r="IA91" s="56"/>
      <c r="IB91" s="56"/>
      <c r="IC91" s="56"/>
      <c r="ID91" s="56"/>
      <c r="IE91" s="56"/>
      <c r="IF91" s="56"/>
      <c r="IG91" s="56"/>
      <c r="IH91" s="56"/>
      <c r="II91" s="56"/>
      <c r="IJ91" s="56"/>
      <c r="IK91" s="56"/>
      <c r="IL91" s="56"/>
      <c r="IM91" s="56"/>
      <c r="IN91" s="56"/>
      <c r="IO91" s="56"/>
      <c r="IP91" s="56"/>
      <c r="IQ91" s="56"/>
      <c r="IR91" s="56"/>
      <c r="IS91" s="56"/>
      <c r="IT91" s="56"/>
      <c r="IU91" s="56"/>
    </row>
    <row r="92" spans="1:255" s="58" customFormat="1" ht="12" customHeight="1">
      <c r="A92" s="35"/>
      <c r="B92" s="75" t="s">
        <v>107</v>
      </c>
      <c r="C92" s="79">
        <v>838865</v>
      </c>
      <c r="D92" s="76">
        <f>(C92/C93)</f>
        <v>4.7619047619047616E-2</v>
      </c>
      <c r="E92" s="40"/>
      <c r="F92" s="40"/>
      <c r="G92" s="54"/>
      <c r="H92" s="55"/>
      <c r="I92" s="55"/>
      <c r="J92" s="56"/>
      <c r="K92" s="56"/>
      <c r="L92" s="56"/>
      <c r="M92" s="56"/>
      <c r="N92" s="56"/>
      <c r="O92" s="56"/>
      <c r="P92" s="57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6"/>
      <c r="FH92" s="56"/>
      <c r="FI92" s="56"/>
      <c r="FJ92" s="56"/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  <c r="IK92" s="56"/>
      <c r="IL92" s="56"/>
      <c r="IM92" s="56"/>
      <c r="IN92" s="56"/>
      <c r="IO92" s="56"/>
      <c r="IP92" s="56"/>
      <c r="IQ92" s="56"/>
      <c r="IR92" s="56"/>
      <c r="IS92" s="56"/>
      <c r="IT92" s="56"/>
      <c r="IU92" s="56"/>
    </row>
    <row r="93" spans="1:255" s="58" customFormat="1" ht="12" customHeight="1">
      <c r="A93" s="35"/>
      <c r="B93" s="72" t="s">
        <v>108</v>
      </c>
      <c r="C93" s="80">
        <f>SUM(C87:C92)</f>
        <v>17616165</v>
      </c>
      <c r="D93" s="81">
        <f>SUM(D87:D92)</f>
        <v>1</v>
      </c>
      <c r="E93" s="40"/>
      <c r="F93" s="40"/>
      <c r="G93" s="54"/>
      <c r="H93" s="55"/>
      <c r="I93" s="55"/>
      <c r="J93" s="56"/>
      <c r="K93" s="56"/>
      <c r="L93" s="56"/>
      <c r="M93" s="56"/>
      <c r="N93" s="56"/>
      <c r="O93" s="56"/>
      <c r="P93" s="57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  <c r="EJ93" s="56"/>
      <c r="EK93" s="56"/>
      <c r="EL93" s="56"/>
      <c r="EM93" s="56"/>
      <c r="EN93" s="56"/>
      <c r="EO93" s="56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56"/>
      <c r="FA93" s="56"/>
      <c r="FB93" s="56"/>
      <c r="FC93" s="56"/>
      <c r="FD93" s="56"/>
      <c r="FE93" s="56"/>
      <c r="FF93" s="56"/>
      <c r="FG93" s="56"/>
      <c r="FH93" s="56"/>
      <c r="FI93" s="56"/>
      <c r="FJ93" s="56"/>
      <c r="FK93" s="56"/>
      <c r="FL93" s="56"/>
      <c r="FM93" s="56"/>
      <c r="FN93" s="56"/>
      <c r="FO93" s="56"/>
      <c r="FP93" s="56"/>
      <c r="FQ93" s="56"/>
      <c r="FR93" s="56"/>
      <c r="FS93" s="56"/>
      <c r="FT93" s="56"/>
      <c r="FU93" s="56"/>
      <c r="FV93" s="56"/>
      <c r="FW93" s="56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56"/>
      <c r="GI93" s="56"/>
      <c r="GJ93" s="56"/>
      <c r="GK93" s="56"/>
      <c r="GL93" s="56"/>
      <c r="GM93" s="56"/>
      <c r="GN93" s="56"/>
      <c r="GO93" s="56"/>
      <c r="GP93" s="56"/>
      <c r="GQ93" s="56"/>
      <c r="GR93" s="56"/>
      <c r="GS93" s="56"/>
      <c r="GT93" s="56"/>
      <c r="GU93" s="56"/>
      <c r="GV93" s="56"/>
      <c r="GW93" s="56"/>
      <c r="GX93" s="56"/>
      <c r="GY93" s="56"/>
      <c r="GZ93" s="56"/>
      <c r="HA93" s="56"/>
      <c r="HB93" s="56"/>
      <c r="HC93" s="56"/>
      <c r="HD93" s="56"/>
      <c r="HE93" s="56"/>
      <c r="HF93" s="56"/>
      <c r="HG93" s="56"/>
      <c r="HH93" s="56"/>
      <c r="HI93" s="56"/>
      <c r="HJ93" s="56"/>
      <c r="HK93" s="56"/>
      <c r="HL93" s="56"/>
      <c r="HM93" s="56"/>
      <c r="HN93" s="56"/>
      <c r="HO93" s="56"/>
      <c r="HP93" s="56"/>
      <c r="HQ93" s="56"/>
      <c r="HR93" s="56"/>
      <c r="HS93" s="56"/>
      <c r="HT93" s="56"/>
      <c r="HU93" s="56"/>
      <c r="HV93" s="56"/>
      <c r="HW93" s="56"/>
      <c r="HX93" s="56"/>
      <c r="HY93" s="56"/>
      <c r="HZ93" s="56"/>
      <c r="IA93" s="56"/>
      <c r="IB93" s="56"/>
      <c r="IC93" s="56"/>
      <c r="ID93" s="56"/>
      <c r="IE93" s="56"/>
      <c r="IF93" s="56"/>
      <c r="IG93" s="56"/>
      <c r="IH93" s="56"/>
      <c r="II93" s="56"/>
      <c r="IJ93" s="56"/>
      <c r="IK93" s="56"/>
      <c r="IL93" s="56"/>
      <c r="IM93" s="56"/>
      <c r="IN93" s="56"/>
      <c r="IO93" s="56"/>
      <c r="IP93" s="56"/>
      <c r="IQ93" s="56"/>
      <c r="IR93" s="56"/>
      <c r="IS93" s="56"/>
      <c r="IT93" s="56"/>
      <c r="IU93" s="56"/>
    </row>
    <row r="94" spans="1:255" s="58" customFormat="1" ht="12" customHeight="1">
      <c r="A94" s="35"/>
      <c r="B94" s="38"/>
      <c r="C94" s="33"/>
      <c r="D94" s="34"/>
      <c r="E94" s="33"/>
      <c r="F94" s="33"/>
      <c r="G94" s="54"/>
      <c r="H94" s="55"/>
      <c r="I94" s="55"/>
      <c r="J94" s="56"/>
      <c r="K94" s="56"/>
      <c r="L94" s="56"/>
      <c r="M94" s="56"/>
      <c r="N94" s="56"/>
      <c r="O94" s="56"/>
      <c r="P94" s="57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56"/>
      <c r="EM94" s="56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6"/>
      <c r="FL94" s="56"/>
      <c r="FM94" s="56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6"/>
      <c r="GE94" s="56"/>
      <c r="GF94" s="56"/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56"/>
      <c r="GV94" s="56"/>
      <c r="GW94" s="56"/>
      <c r="GX94" s="56"/>
      <c r="GY94" s="56"/>
      <c r="GZ94" s="56"/>
      <c r="HA94" s="56"/>
      <c r="HB94" s="56"/>
      <c r="HC94" s="56"/>
      <c r="HD94" s="56"/>
      <c r="HE94" s="56"/>
      <c r="HF94" s="56"/>
      <c r="HG94" s="56"/>
      <c r="HH94" s="56"/>
      <c r="HI94" s="56"/>
      <c r="HJ94" s="56"/>
      <c r="HK94" s="56"/>
      <c r="HL94" s="56"/>
      <c r="HM94" s="56"/>
      <c r="HN94" s="56"/>
      <c r="HO94" s="56"/>
      <c r="HP94" s="56"/>
      <c r="HQ94" s="56"/>
      <c r="HR94" s="56"/>
      <c r="HS94" s="56"/>
      <c r="HT94" s="56"/>
      <c r="HU94" s="56"/>
      <c r="HV94" s="56"/>
      <c r="HW94" s="56"/>
      <c r="HX94" s="56"/>
      <c r="HY94" s="56"/>
      <c r="HZ94" s="56"/>
      <c r="IA94" s="56"/>
      <c r="IB94" s="56"/>
      <c r="IC94" s="56"/>
      <c r="ID94" s="56"/>
      <c r="IE94" s="56"/>
      <c r="IF94" s="56"/>
      <c r="IG94" s="56"/>
      <c r="IH94" s="56"/>
      <c r="II94" s="56"/>
      <c r="IJ94" s="56"/>
      <c r="IK94" s="56"/>
      <c r="IL94" s="56"/>
      <c r="IM94" s="56"/>
      <c r="IN94" s="56"/>
      <c r="IO94" s="56"/>
      <c r="IP94" s="56"/>
      <c r="IQ94" s="56"/>
      <c r="IR94" s="56"/>
      <c r="IS94" s="56"/>
      <c r="IT94" s="56"/>
      <c r="IU94" s="56"/>
    </row>
    <row r="95" spans="1:255" s="58" customFormat="1" ht="12" customHeight="1">
      <c r="A95" s="35"/>
      <c r="B95" s="59"/>
      <c r="C95" s="33"/>
      <c r="D95" s="34"/>
      <c r="E95" s="33"/>
      <c r="F95" s="33"/>
      <c r="G95" s="54"/>
      <c r="H95" s="55"/>
      <c r="I95" s="55"/>
      <c r="J95" s="56"/>
      <c r="K95" s="56"/>
      <c r="L95" s="56"/>
      <c r="M95" s="56"/>
      <c r="N95" s="56"/>
      <c r="O95" s="56"/>
      <c r="P95" s="57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  <c r="IC95" s="56"/>
      <c r="ID95" s="56"/>
      <c r="IE95" s="56"/>
      <c r="IF95" s="56"/>
      <c r="IG95" s="56"/>
      <c r="IH95" s="56"/>
      <c r="II95" s="56"/>
      <c r="IJ95" s="56"/>
      <c r="IK95" s="56"/>
      <c r="IL95" s="56"/>
      <c r="IM95" s="56"/>
      <c r="IN95" s="56"/>
      <c r="IO95" s="56"/>
      <c r="IP95" s="56"/>
      <c r="IQ95" s="56"/>
      <c r="IR95" s="56"/>
      <c r="IS95" s="56"/>
      <c r="IT95" s="56"/>
      <c r="IU95" s="56"/>
    </row>
    <row r="96" spans="1:255" s="58" customFormat="1" ht="12" customHeight="1">
      <c r="A96" s="35"/>
      <c r="B96" s="83"/>
      <c r="C96" s="84" t="s">
        <v>109</v>
      </c>
      <c r="D96" s="85"/>
      <c r="E96" s="83"/>
      <c r="F96" s="40"/>
      <c r="G96" s="54"/>
      <c r="H96" s="55"/>
      <c r="I96" s="55"/>
      <c r="J96" s="56"/>
      <c r="K96" s="56"/>
      <c r="L96" s="56"/>
      <c r="M96" s="56"/>
      <c r="N96" s="56"/>
      <c r="O96" s="56"/>
      <c r="P96" s="57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56"/>
      <c r="GV96" s="56"/>
      <c r="GW96" s="56"/>
      <c r="GX96" s="56"/>
      <c r="GY96" s="56"/>
      <c r="GZ96" s="56"/>
      <c r="HA96" s="56"/>
      <c r="HB96" s="56"/>
      <c r="HC96" s="56"/>
      <c r="HD96" s="56"/>
      <c r="HE96" s="56"/>
      <c r="HF96" s="56"/>
      <c r="HG96" s="56"/>
      <c r="HH96" s="56"/>
      <c r="HI96" s="56"/>
      <c r="HJ96" s="56"/>
      <c r="HK96" s="56"/>
      <c r="HL96" s="56"/>
      <c r="HM96" s="56"/>
      <c r="HN96" s="56"/>
      <c r="HO96" s="56"/>
      <c r="HP96" s="56"/>
      <c r="HQ96" s="56"/>
      <c r="HR96" s="56"/>
      <c r="HS96" s="56"/>
      <c r="HT96" s="56"/>
      <c r="HU96" s="56"/>
      <c r="HV96" s="56"/>
      <c r="HW96" s="56"/>
      <c r="HX96" s="56"/>
      <c r="HY96" s="56"/>
      <c r="HZ96" s="56"/>
      <c r="IA96" s="56"/>
      <c r="IB96" s="56"/>
      <c r="IC96" s="56"/>
      <c r="ID96" s="56"/>
      <c r="IE96" s="56"/>
      <c r="IF96" s="56"/>
      <c r="IG96" s="56"/>
      <c r="IH96" s="56"/>
      <c r="II96" s="56"/>
      <c r="IJ96" s="56"/>
      <c r="IK96" s="56"/>
      <c r="IL96" s="56"/>
      <c r="IM96" s="56"/>
      <c r="IN96" s="56"/>
      <c r="IO96" s="56"/>
      <c r="IP96" s="56"/>
      <c r="IQ96" s="56"/>
      <c r="IR96" s="56"/>
      <c r="IS96" s="56"/>
      <c r="IT96" s="56"/>
      <c r="IU96" s="56"/>
    </row>
    <row r="97" spans="1:255" s="58" customFormat="1" ht="12" customHeight="1">
      <c r="A97" s="35"/>
      <c r="B97" s="72" t="s">
        <v>110</v>
      </c>
      <c r="C97" s="86">
        <v>115000</v>
      </c>
      <c r="D97" s="87">
        <v>117000</v>
      </c>
      <c r="E97" s="86">
        <v>120000</v>
      </c>
      <c r="F97" s="41"/>
      <c r="G97" s="60"/>
      <c r="H97" s="55"/>
      <c r="I97" s="55"/>
      <c r="J97" s="56"/>
      <c r="K97" s="56"/>
      <c r="L97" s="56"/>
      <c r="M97" s="56"/>
      <c r="N97" s="56"/>
      <c r="O97" s="56"/>
      <c r="P97" s="57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6"/>
      <c r="DE97" s="56"/>
      <c r="DF97" s="56"/>
      <c r="DG97" s="56"/>
      <c r="DH97" s="56"/>
      <c r="DI97" s="56"/>
      <c r="DJ97" s="56"/>
      <c r="DK97" s="56"/>
      <c r="DL97" s="56"/>
      <c r="DM97" s="56"/>
      <c r="DN97" s="56"/>
      <c r="DO97" s="56"/>
      <c r="DP97" s="56"/>
      <c r="DQ97" s="56"/>
      <c r="DR97" s="56"/>
      <c r="DS97" s="56"/>
      <c r="DT97" s="56"/>
      <c r="DU97" s="56"/>
      <c r="DV97" s="56"/>
      <c r="DW97" s="56"/>
      <c r="DX97" s="56"/>
      <c r="DY97" s="56"/>
      <c r="DZ97" s="56"/>
      <c r="EA97" s="56"/>
      <c r="EB97" s="56"/>
      <c r="EC97" s="56"/>
      <c r="ED97" s="56"/>
      <c r="EE97" s="56"/>
      <c r="EF97" s="56"/>
      <c r="EG97" s="56"/>
      <c r="EH97" s="56"/>
      <c r="EI97" s="56"/>
      <c r="EJ97" s="56"/>
      <c r="EK97" s="56"/>
      <c r="EL97" s="56"/>
      <c r="EM97" s="56"/>
      <c r="EN97" s="56"/>
      <c r="EO97" s="56"/>
      <c r="EP97" s="56"/>
      <c r="EQ97" s="56"/>
      <c r="ER97" s="56"/>
      <c r="ES97" s="56"/>
      <c r="ET97" s="56"/>
      <c r="EU97" s="56"/>
      <c r="EV97" s="56"/>
      <c r="EW97" s="56"/>
      <c r="EX97" s="56"/>
      <c r="EY97" s="56"/>
      <c r="EZ97" s="56"/>
      <c r="FA97" s="56"/>
      <c r="FB97" s="56"/>
      <c r="FC97" s="56"/>
      <c r="FD97" s="56"/>
      <c r="FE97" s="56"/>
      <c r="FF97" s="56"/>
      <c r="FG97" s="56"/>
      <c r="FH97" s="56"/>
      <c r="FI97" s="56"/>
      <c r="FJ97" s="56"/>
      <c r="FK97" s="56"/>
      <c r="FL97" s="56"/>
      <c r="FM97" s="56"/>
      <c r="FN97" s="56"/>
      <c r="FO97" s="56"/>
      <c r="FP97" s="56"/>
      <c r="FQ97" s="56"/>
      <c r="FR97" s="56"/>
      <c r="FS97" s="56"/>
      <c r="FT97" s="56"/>
      <c r="FU97" s="56"/>
      <c r="FV97" s="56"/>
      <c r="FW97" s="56"/>
      <c r="FX97" s="56"/>
      <c r="FY97" s="56"/>
      <c r="FZ97" s="56"/>
      <c r="GA97" s="56"/>
      <c r="GB97" s="56"/>
      <c r="GC97" s="56"/>
      <c r="GD97" s="56"/>
      <c r="GE97" s="56"/>
      <c r="GF97" s="56"/>
      <c r="GG97" s="56"/>
      <c r="GH97" s="56"/>
      <c r="GI97" s="56"/>
      <c r="GJ97" s="56"/>
      <c r="GK97" s="56"/>
      <c r="GL97" s="56"/>
      <c r="GM97" s="56"/>
      <c r="GN97" s="56"/>
      <c r="GO97" s="56"/>
      <c r="GP97" s="56"/>
      <c r="GQ97" s="56"/>
      <c r="GR97" s="56"/>
      <c r="GS97" s="56"/>
      <c r="GT97" s="56"/>
      <c r="GU97" s="56"/>
      <c r="GV97" s="56"/>
      <c r="GW97" s="56"/>
      <c r="GX97" s="56"/>
      <c r="GY97" s="56"/>
      <c r="GZ97" s="56"/>
      <c r="HA97" s="56"/>
      <c r="HB97" s="56"/>
      <c r="HC97" s="56"/>
      <c r="HD97" s="56"/>
      <c r="HE97" s="56"/>
      <c r="HF97" s="56"/>
      <c r="HG97" s="56"/>
      <c r="HH97" s="56"/>
      <c r="HI97" s="56"/>
      <c r="HJ97" s="56"/>
      <c r="HK97" s="56"/>
      <c r="HL97" s="56"/>
      <c r="HM97" s="56"/>
      <c r="HN97" s="56"/>
      <c r="HO97" s="56"/>
      <c r="HP97" s="56"/>
      <c r="HQ97" s="56"/>
      <c r="HR97" s="56"/>
      <c r="HS97" s="56"/>
      <c r="HT97" s="56"/>
      <c r="HU97" s="56"/>
      <c r="HV97" s="56"/>
      <c r="HW97" s="56"/>
      <c r="HX97" s="56"/>
      <c r="HY97" s="56"/>
      <c r="HZ97" s="56"/>
      <c r="IA97" s="56"/>
      <c r="IB97" s="56"/>
      <c r="IC97" s="56"/>
      <c r="ID97" s="56"/>
      <c r="IE97" s="56"/>
      <c r="IF97" s="56"/>
      <c r="IG97" s="56"/>
      <c r="IH97" s="56"/>
      <c r="II97" s="56"/>
      <c r="IJ97" s="56"/>
      <c r="IK97" s="56"/>
      <c r="IL97" s="56"/>
      <c r="IM97" s="56"/>
      <c r="IN97" s="56"/>
      <c r="IO97" s="56"/>
      <c r="IP97" s="56"/>
      <c r="IQ97" s="56"/>
      <c r="IR97" s="56"/>
      <c r="IS97" s="56"/>
      <c r="IT97" s="56"/>
      <c r="IU97" s="56"/>
    </row>
    <row r="98" spans="1:255" s="58" customFormat="1" ht="12" customHeight="1">
      <c r="A98" s="35"/>
      <c r="B98" s="72" t="s">
        <v>111</v>
      </c>
      <c r="C98" s="86">
        <f>C93/115000</f>
        <v>153.18404347826086</v>
      </c>
      <c r="D98" s="87">
        <f>C93/117000</f>
        <v>150.56551282051282</v>
      </c>
      <c r="E98" s="86">
        <f>12956583/120000</f>
        <v>107.971525</v>
      </c>
      <c r="F98" s="41"/>
      <c r="G98" s="60"/>
      <c r="H98" s="55"/>
      <c r="I98" s="55"/>
      <c r="J98" s="56"/>
      <c r="K98" s="56"/>
      <c r="L98" s="56"/>
      <c r="M98" s="56"/>
      <c r="N98" s="56"/>
      <c r="O98" s="56"/>
      <c r="P98" s="57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  <c r="IC98" s="56"/>
      <c r="ID98" s="56"/>
      <c r="IE98" s="56"/>
      <c r="IF98" s="56"/>
      <c r="IG98" s="56"/>
      <c r="IH98" s="56"/>
      <c r="II98" s="56"/>
      <c r="IJ98" s="56"/>
      <c r="IK98" s="56"/>
      <c r="IL98" s="56"/>
      <c r="IM98" s="56"/>
      <c r="IN98" s="56"/>
      <c r="IO98" s="56"/>
      <c r="IP98" s="56"/>
      <c r="IQ98" s="56"/>
      <c r="IR98" s="56"/>
      <c r="IS98" s="56"/>
      <c r="IT98" s="56"/>
      <c r="IU98" s="56"/>
    </row>
    <row r="99" spans="1:255" s="58" customFormat="1" ht="12" customHeight="1">
      <c r="A99" s="35"/>
      <c r="B99" s="37" t="s">
        <v>112</v>
      </c>
      <c r="C99" s="35"/>
      <c r="D99" s="36"/>
      <c r="E99" s="35"/>
      <c r="F99" s="35"/>
      <c r="G99" s="35"/>
      <c r="H99" s="55"/>
      <c r="I99" s="55"/>
      <c r="J99" s="56"/>
      <c r="K99" s="56"/>
      <c r="L99" s="56"/>
      <c r="M99" s="56"/>
      <c r="N99" s="56"/>
      <c r="O99" s="56"/>
      <c r="P99" s="57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6"/>
      <c r="EO99" s="56"/>
      <c r="EP99" s="56"/>
      <c r="EQ99" s="56"/>
      <c r="ER99" s="56"/>
      <c r="ES99" s="56"/>
      <c r="ET99" s="56"/>
      <c r="EU99" s="56"/>
      <c r="EV99" s="56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6"/>
      <c r="FP99" s="56"/>
      <c r="FQ99" s="56"/>
      <c r="FR99" s="56"/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6"/>
      <c r="GO99" s="56"/>
      <c r="GP99" s="56"/>
      <c r="GQ99" s="56"/>
      <c r="GR99" s="56"/>
      <c r="GS99" s="56"/>
      <c r="GT99" s="56"/>
      <c r="GU99" s="56"/>
      <c r="GV99" s="56"/>
      <c r="GW99" s="56"/>
      <c r="GX99" s="56"/>
      <c r="GY99" s="56"/>
      <c r="GZ99" s="56"/>
      <c r="HA99" s="56"/>
      <c r="HB99" s="56"/>
      <c r="HC99" s="56"/>
      <c r="HD99" s="56"/>
      <c r="HE99" s="56"/>
      <c r="HF99" s="56"/>
      <c r="HG99" s="56"/>
      <c r="HH99" s="56"/>
      <c r="HI99" s="56"/>
      <c r="HJ99" s="56"/>
      <c r="HK99" s="56"/>
      <c r="HL99" s="56"/>
      <c r="HM99" s="56"/>
      <c r="HN99" s="56"/>
      <c r="HO99" s="56"/>
      <c r="HP99" s="56"/>
      <c r="HQ99" s="56"/>
      <c r="HR99" s="56"/>
      <c r="HS99" s="56"/>
      <c r="HT99" s="56"/>
      <c r="HU99" s="56"/>
      <c r="HV99" s="56"/>
      <c r="HW99" s="56"/>
      <c r="HX99" s="56"/>
      <c r="HY99" s="56"/>
      <c r="HZ99" s="56"/>
      <c r="IA99" s="56"/>
      <c r="IB99" s="56"/>
      <c r="IC99" s="56"/>
      <c r="ID99" s="56"/>
      <c r="IE99" s="56"/>
      <c r="IF99" s="56"/>
      <c r="IG99" s="56"/>
      <c r="IH99" s="56"/>
      <c r="II99" s="56"/>
      <c r="IJ99" s="56"/>
      <c r="IK99" s="56"/>
      <c r="IL99" s="56"/>
      <c r="IM99" s="56"/>
      <c r="IN99" s="56"/>
      <c r="IO99" s="56"/>
      <c r="IP99" s="56"/>
      <c r="IQ99" s="56"/>
      <c r="IR99" s="56"/>
      <c r="IS99" s="56"/>
      <c r="IT99" s="56"/>
      <c r="IU99" s="56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2023-02-13T15:27:23Z</cp:lastPrinted>
  <dcterms:created xsi:type="dcterms:W3CDTF">2020-11-27T12:49:26Z</dcterms:created>
  <dcterms:modified xsi:type="dcterms:W3CDTF">2023-03-20T12:44:29Z</dcterms:modified>
  <cp:category/>
  <cp:contentStatus/>
</cp:coreProperties>
</file>