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Tomate Franco Indet.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1" l="1"/>
  <c r="G83" i="1"/>
  <c r="G73" i="1"/>
  <c r="G64" i="1"/>
  <c r="G62" i="1"/>
  <c r="G61" i="1"/>
  <c r="G60" i="1"/>
  <c r="F59" i="1"/>
  <c r="G59" i="1" s="1"/>
  <c r="G57" i="1"/>
  <c r="G56" i="1"/>
  <c r="G55" i="1"/>
  <c r="G54" i="1"/>
  <c r="G53" i="1"/>
  <c r="G51" i="1"/>
  <c r="G87" i="1"/>
  <c r="G86" i="1"/>
  <c r="G85" i="1"/>
  <c r="G82" i="1"/>
  <c r="G77" i="1"/>
  <c r="G76" i="1"/>
  <c r="G75" i="1"/>
  <c r="G74" i="1"/>
  <c r="G72" i="1"/>
  <c r="G71" i="1"/>
  <c r="G70" i="1"/>
  <c r="G69" i="1"/>
  <c r="G68" i="1"/>
  <c r="G67" i="1"/>
  <c r="G66" i="1"/>
  <c r="G65" i="1"/>
  <c r="G63" i="1"/>
  <c r="G58" i="1"/>
  <c r="G52" i="1"/>
  <c r="G50" i="1"/>
  <c r="G49" i="1"/>
  <c r="G30" i="1"/>
  <c r="G29" i="1"/>
  <c r="G28" i="1"/>
  <c r="G27" i="1"/>
  <c r="G26" i="1"/>
  <c r="G25" i="1"/>
  <c r="G24" i="1"/>
  <c r="G23" i="1"/>
  <c r="G22" i="1"/>
  <c r="G21" i="1"/>
  <c r="G12" i="1"/>
  <c r="G88" i="1" l="1"/>
  <c r="G78" i="1" l="1"/>
  <c r="G41" i="1" l="1"/>
  <c r="G42" i="1"/>
  <c r="G43" i="1"/>
  <c r="G40" i="1"/>
  <c r="G31" i="1" l="1"/>
  <c r="G44" i="1" l="1"/>
  <c r="C111" i="1" l="1"/>
  <c r="C109" i="1"/>
  <c r="G93" i="1"/>
  <c r="C107" i="1" l="1"/>
  <c r="C110" i="1"/>
  <c r="G90" i="1" l="1"/>
  <c r="G91" i="1" s="1"/>
  <c r="G92" i="1" l="1"/>
  <c r="D118" i="1" s="1"/>
  <c r="C112" i="1"/>
  <c r="E118" i="1" l="1"/>
  <c r="C118" i="1"/>
  <c r="G94" i="1"/>
  <c r="C113" i="1"/>
  <c r="D110" i="1" l="1"/>
  <c r="D109" i="1"/>
  <c r="D111" i="1"/>
  <c r="D107" i="1"/>
  <c r="D112" i="1"/>
  <c r="D113" i="1" l="1"/>
</calcChain>
</file>

<file path=xl/sharedStrings.xml><?xml version="1.0" encoding="utf-8"?>
<sst xmlns="http://schemas.openxmlformats.org/spreadsheetml/2006/main" count="236" uniqueCount="149">
  <si>
    <t>RUBRO O CULTIVO</t>
  </si>
  <si>
    <t>TOMATE FRANCO AIRE LIBRE</t>
  </si>
  <si>
    <t>RENDIMIENTO (Kg/Há.)</t>
  </si>
  <si>
    <t>VARIEDAD</t>
  </si>
  <si>
    <t>Luciana</t>
  </si>
  <si>
    <t>FECHA ESTIMADA  PRECIO VENTA</t>
  </si>
  <si>
    <t>NIVEL TECNOLÓGICO</t>
  </si>
  <si>
    <t>Alto</t>
  </si>
  <si>
    <t>PRECIO ESPERADO ($/kg)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</si>
  <si>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</si>
  <si>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</si>
  <si>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</si>
  <si>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</si>
  <si>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</si>
  <si>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</si>
  <si>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</si>
  <si>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</si>
  <si>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Azapa- Lluta_ Chaca- P Concordia</t>
  </si>
  <si>
    <t>FECHA DE COSECHA</t>
  </si>
  <si>
    <t>julio- agosto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</si>
  <si>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</si>
  <si>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</si>
  <si>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</si>
  <si>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</si>
  <si>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</si>
  <si>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</si>
  <si>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</si>
  <si>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</si>
  <si>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</si>
  <si>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</si>
  <si>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</si>
  <si>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Aseo (limpieza)</t>
  </si>
  <si>
    <t>JH</t>
  </si>
  <si>
    <t>marzo-agosto</t>
  </si>
  <si>
    <t>Entutorado (sacar y colocar)</t>
  </si>
  <si>
    <t>marzo-abril</t>
  </si>
  <si>
    <t>Trasplante</t>
  </si>
  <si>
    <t>Replante</t>
  </si>
  <si>
    <t>marzo abril</t>
  </si>
  <si>
    <t>Riego y fertirrigación</t>
  </si>
  <si>
    <t>Aplicación materia orgánica</t>
  </si>
  <si>
    <t>febrero-marzo</t>
  </si>
  <si>
    <t>Poda</t>
  </si>
  <si>
    <t>mayo-agosto</t>
  </si>
  <si>
    <t>Amarra</t>
  </si>
  <si>
    <t>mayo-septiembre</t>
  </si>
  <si>
    <t>Aplicación agroquímicos</t>
  </si>
  <si>
    <t>abril-agosto</t>
  </si>
  <si>
    <t>Cosecha</t>
  </si>
  <si>
    <t>junio-agosto</t>
  </si>
  <si>
    <t>Subtotal Jornadas Hombre</t>
  </si>
  <si>
    <t>JORNADAS ANIMAL</t>
  </si>
  <si>
    <t>Subtotal Jornadas Animal</t>
  </si>
  <si>
    <t>MAQUINARIA</t>
  </si>
  <si>
    <t>Tractor/Arado</t>
  </si>
  <si>
    <t>JM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</si>
  <si>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</si>
  <si>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</si>
  <si>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</si>
  <si>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</si>
  <si>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</si>
  <si>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</si>
  <si>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</si>
  <si>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</si>
  <si>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</si>
  <si>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semillas( plantulas)</t>
  </si>
  <si>
    <t xml:space="preserve">u </t>
  </si>
  <si>
    <t xml:space="preserve">marzo </t>
  </si>
  <si>
    <t>FERTILIZANTES</t>
  </si>
  <si>
    <t>Fosfato Monopotásico</t>
  </si>
  <si>
    <t>Kg</t>
  </si>
  <si>
    <t>Nitrato de Calcio</t>
  </si>
  <si>
    <t>marzo-junio</t>
  </si>
  <si>
    <t>Nitrato de Potasio</t>
  </si>
  <si>
    <t>Sulfato de Potasio</t>
  </si>
  <si>
    <t>abril-mayo</t>
  </si>
  <si>
    <t>Ácido Nítrico</t>
  </si>
  <si>
    <t>Lt.</t>
  </si>
  <si>
    <t>Ácido fosfórico</t>
  </si>
  <si>
    <t>Nitrato de magnesio</t>
  </si>
  <si>
    <t>abril-junio</t>
  </si>
  <si>
    <t>Ultrasol producción</t>
  </si>
  <si>
    <t>Ultrasol desarrollo</t>
  </si>
  <si>
    <t>marzo-julio</t>
  </si>
  <si>
    <t>Ultrasol tomate</t>
  </si>
  <si>
    <t>fofimax 40- 20</t>
  </si>
  <si>
    <t>marzo- mayo</t>
  </si>
  <si>
    <t>Superfosfato Triple</t>
  </si>
  <si>
    <t>marzo</t>
  </si>
  <si>
    <t>Materia orgánica (guano)</t>
  </si>
  <si>
    <t>Bio Fert (Compost)</t>
  </si>
  <si>
    <t>INSECTICIDAS</t>
  </si>
  <si>
    <t>Nacillus (F)</t>
  </si>
  <si>
    <t>Azufre mojable (F) - Acoidal  WG</t>
  </si>
  <si>
    <t>Master Cop (F)</t>
  </si>
  <si>
    <t>abril-julio</t>
  </si>
  <si>
    <t>Previcur Energy 840 SL (F)</t>
  </si>
  <si>
    <t>Sucess 48 (I)</t>
  </si>
  <si>
    <t>Bellis (F)</t>
  </si>
  <si>
    <t>Strepto Plus (F)</t>
  </si>
  <si>
    <t>Actara 25 Wg (I) (100 gr)</t>
  </si>
  <si>
    <t>Goldazim 500SC (F)</t>
  </si>
  <si>
    <t>Engeo 247 SC (I)</t>
  </si>
  <si>
    <t>Sunfire 240 SC (I)</t>
  </si>
  <si>
    <t>Evisec 50 SP (I) (200 gr)</t>
  </si>
  <si>
    <t>Subtotal Insumos</t>
  </si>
  <si>
    <t>OTROS</t>
  </si>
  <si>
    <t>Item</t>
  </si>
  <si>
    <t>Servicio de desinfección suelo</t>
  </si>
  <si>
    <t>u</t>
  </si>
  <si>
    <t>febrero- marzo</t>
  </si>
  <si>
    <t>Biorradicante</t>
  </si>
  <si>
    <t>l</t>
  </si>
  <si>
    <t>marzo- abril</t>
  </si>
  <si>
    <t>Ecosalt</t>
  </si>
  <si>
    <t>abril- julio</t>
  </si>
  <si>
    <t>Cajones</t>
  </si>
  <si>
    <t>junio- julio</t>
  </si>
  <si>
    <t>Cintas de riego</t>
  </si>
  <si>
    <t xml:space="preserve">abril </t>
  </si>
  <si>
    <t>Cinta gareta</t>
  </si>
  <si>
    <t>kg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</si>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</sst>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41" fontId="11" fillId="0" borderId="0" applyFont="0" applyFill="0" applyBorder="0" applyAlignment="0" applyProtection="0"/>
  </cellStyleXfs>
  <cellXfs count="133">
    <xf numFmtId="0" fontId="0" fillId="0" borderId="0" xfId="0"/>
    <xf numFmtId="41" fontId="0" fillId="2" borderId="1" xfId="1" applyFont="1" applyFill="1" applyBorder="1" applyAlignment="1"/>
    <xf numFmtId="41" fontId="0" fillId="0" borderId="0" xfId="1" applyFont="1" applyAlignment="1"/>
    <xf numFmtId="41" fontId="0" fillId="2" borderId="2" xfId="1" applyFont="1" applyFill="1" applyBorder="1" applyAlignment="1"/>
    <xf numFmtId="41" fontId="0" fillId="2" borderId="3" xfId="1" applyFont="1" applyFill="1" applyBorder="1" applyAlignment="1"/>
    <xf numFmtId="41" fontId="1" fillId="2" borderId="4" xfId="1" applyFont="1" applyFill="1" applyBorder="1" applyAlignment="1">
      <alignment horizontal="justify" vertical="justify"/>
    </xf>
    <xf numFmtId="41" fontId="2" fillId="3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 wrapText="1"/>
    </xf>
    <xf numFmtId="41" fontId="1" fillId="2" borderId="7" xfId="1" applyFont="1" applyFill="1" applyBorder="1" applyAlignment="1"/>
    <xf numFmtId="41" fontId="1" fillId="2" borderId="6" xfId="1" applyFont="1" applyFill="1" applyBorder="1" applyAlignment="1">
      <alignment horizontal="right" vertical="center"/>
    </xf>
    <xf numFmtId="41" fontId="1" fillId="0" borderId="0" xfId="1" applyFont="1" applyAlignment="1">
      <alignment horizontal="justify" vertical="justify"/>
    </xf>
    <xf numFmtId="41" fontId="1" fillId="2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/>
    </xf>
    <xf numFmtId="41" fontId="1" fillId="2" borderId="1" xfId="1" applyFont="1" applyFill="1" applyBorder="1" applyAlignment="1">
      <alignment horizontal="justify" vertical="justify"/>
    </xf>
    <xf numFmtId="41" fontId="1" fillId="2" borderId="8" xfId="1" applyFont="1" applyFill="1" applyBorder="1" applyAlignment="1">
      <alignment horizontal="justify" vertical="justify" wrapText="1"/>
    </xf>
    <xf numFmtId="41" fontId="1" fillId="2" borderId="9" xfId="1" applyFont="1" applyFill="1" applyBorder="1" applyAlignment="1">
      <alignment horizontal="justify" vertical="justify"/>
    </xf>
    <xf numFmtId="41" fontId="1" fillId="2" borderId="3" xfId="1" applyFont="1" applyFill="1" applyBorder="1" applyAlignment="1">
      <alignment horizontal="justify" vertical="justify"/>
    </xf>
    <xf numFmtId="41" fontId="1" fillId="2" borderId="9" xfId="1" applyFont="1" applyFill="1" applyBorder="1" applyAlignment="1">
      <alignment horizontal="justify" vertical="justify" wrapText="1"/>
    </xf>
    <xf numFmtId="41" fontId="1" fillId="2" borderId="10" xfId="1" applyFont="1" applyFill="1" applyBorder="1" applyAlignment="1">
      <alignment horizontal="justify" vertical="justify"/>
    </xf>
    <xf numFmtId="41" fontId="1" fillId="2" borderId="11" xfId="1" applyFont="1" applyFill="1" applyBorder="1" applyAlignment="1">
      <alignment horizontal="justify" vertical="justify"/>
    </xf>
    <xf numFmtId="41" fontId="1" fillId="2" borderId="12" xfId="1" applyFont="1" applyFill="1" applyBorder="1" applyAlignment="1">
      <alignment horizontal="justify" vertical="justify"/>
    </xf>
    <xf numFmtId="41" fontId="2" fillId="5" borderId="13" xfId="1" applyFont="1" applyFill="1" applyBorder="1" applyAlignment="1">
      <alignment horizontal="justify" vertical="justify"/>
    </xf>
    <xf numFmtId="41" fontId="1" fillId="2" borderId="14" xfId="1" applyFont="1" applyFill="1" applyBorder="1" applyAlignment="1">
      <alignment horizontal="justify" vertical="justify"/>
    </xf>
    <xf numFmtId="41" fontId="2" fillId="3" borderId="6" xfId="1" applyFont="1" applyFill="1" applyBorder="1" applyAlignment="1">
      <alignment horizontal="justify" vertical="justify" wrapText="1"/>
    </xf>
    <xf numFmtId="41" fontId="5" fillId="0" borderId="56" xfId="1" applyFont="1" applyFill="1" applyBorder="1"/>
    <xf numFmtId="41" fontId="5" fillId="0" borderId="56" xfId="1" applyFont="1" applyFill="1" applyBorder="1" applyAlignment="1">
      <alignment horizontal="right" vertical="center"/>
    </xf>
    <xf numFmtId="41" fontId="3" fillId="3" borderId="6" xfId="1" applyFont="1" applyFill="1" applyBorder="1" applyAlignment="1">
      <alignment horizontal="justify" vertical="justify"/>
    </xf>
    <xf numFmtId="41" fontId="3" fillId="3" borderId="6" xfId="1" applyFont="1" applyFill="1" applyBorder="1" applyAlignment="1">
      <alignment horizontal="right" vertical="justify"/>
    </xf>
    <xf numFmtId="41" fontId="2" fillId="5" borderId="15" xfId="1" applyFont="1" applyFill="1" applyBorder="1" applyAlignment="1">
      <alignment horizontal="justify" vertical="justify"/>
    </xf>
    <xf numFmtId="41" fontId="1" fillId="2" borderId="16" xfId="1" applyFont="1" applyFill="1" applyBorder="1" applyAlignment="1">
      <alignment horizontal="justify" vertical="justify"/>
    </xf>
    <xf numFmtId="41" fontId="1" fillId="2" borderId="2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 wrapText="1"/>
    </xf>
    <xf numFmtId="41" fontId="1" fillId="2" borderId="15" xfId="1" applyFont="1" applyFill="1" applyBorder="1" applyAlignment="1">
      <alignment horizontal="justify" vertical="justify"/>
    </xf>
    <xf numFmtId="41" fontId="3" fillId="3" borderId="15" xfId="1" applyFont="1" applyFill="1" applyBorder="1" applyAlignment="1">
      <alignment horizontal="justify" vertical="justify"/>
    </xf>
    <xf numFmtId="41" fontId="1" fillId="2" borderId="17" xfId="1" applyFont="1" applyFill="1" applyBorder="1" applyAlignment="1">
      <alignment horizontal="justify" vertical="justify"/>
    </xf>
    <xf numFmtId="41" fontId="1" fillId="2" borderId="18" xfId="1" applyFont="1" applyFill="1" applyBorder="1" applyAlignment="1">
      <alignment horizontal="justify" vertical="justify"/>
    </xf>
    <xf numFmtId="41" fontId="2" fillId="3" borderId="57" xfId="1" applyFont="1" applyFill="1" applyBorder="1" applyAlignment="1">
      <alignment horizontal="justify" vertical="justify"/>
    </xf>
    <xf numFmtId="41" fontId="2" fillId="3" borderId="57" xfId="1" applyFont="1" applyFill="1" applyBorder="1" applyAlignment="1">
      <alignment horizontal="justify" vertical="justify" wrapText="1"/>
    </xf>
    <xf numFmtId="41" fontId="1" fillId="2" borderId="23" xfId="1" applyFont="1" applyFill="1" applyBorder="1" applyAlignment="1">
      <alignment horizontal="justify" vertical="justify"/>
    </xf>
    <xf numFmtId="41" fontId="1" fillId="2" borderId="56" xfId="1" applyFont="1" applyFill="1" applyBorder="1" applyAlignment="1">
      <alignment horizontal="left" vertical="center" wrapText="1"/>
    </xf>
    <xf numFmtId="41" fontId="1" fillId="2" borderId="5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horizontal="left" vertical="center" wrapText="1"/>
    </xf>
    <xf numFmtId="41" fontId="1" fillId="0" borderId="56" xfId="1" applyFont="1" applyBorder="1" applyAlignment="1">
      <alignment horizontal="left" vertical="center"/>
    </xf>
    <xf numFmtId="41" fontId="1" fillId="0" borderId="56" xfId="1" applyFont="1" applyBorder="1" applyAlignment="1">
      <alignment horizontal="right" vertical="center"/>
    </xf>
    <xf numFmtId="41" fontId="3" fillId="3" borderId="58" xfId="1" applyFont="1" applyFill="1" applyBorder="1" applyAlignment="1">
      <alignment horizontal="justify" vertical="justify"/>
    </xf>
    <xf numFmtId="41" fontId="3" fillId="3" borderId="58" xfId="1" applyFont="1" applyFill="1" applyBorder="1" applyAlignment="1">
      <alignment horizontal="right" vertical="justify"/>
    </xf>
    <xf numFmtId="41" fontId="1" fillId="0" borderId="21" xfId="1" applyFont="1" applyBorder="1" applyAlignment="1">
      <alignment horizontal="justify" vertical="justify"/>
    </xf>
    <xf numFmtId="41" fontId="6" fillId="2" borderId="6" xfId="1" applyFont="1" applyFill="1" applyBorder="1" applyAlignment="1">
      <alignment horizontal="left" vertical="center" wrapText="1"/>
    </xf>
    <xf numFmtId="41" fontId="6" fillId="2" borderId="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/>
    <xf numFmtId="41" fontId="1" fillId="2" borderId="6" xfId="1" applyFont="1" applyFill="1" applyBorder="1" applyAlignment="1">
      <alignment horizontal="right"/>
    </xf>
    <xf numFmtId="41" fontId="6" fillId="2" borderId="6" xfId="1" applyFont="1" applyFill="1" applyBorder="1" applyAlignment="1"/>
    <xf numFmtId="41" fontId="7" fillId="0" borderId="56" xfId="1" applyFont="1" applyFill="1" applyBorder="1"/>
    <xf numFmtId="41" fontId="5" fillId="0" borderId="56" xfId="1" applyFont="1" applyFill="1" applyBorder="1" applyAlignment="1">
      <alignment horizontal="right"/>
    </xf>
    <xf numFmtId="41" fontId="5" fillId="0" borderId="56" xfId="1" applyFont="1" applyFill="1" applyBorder="1" applyAlignment="1">
      <alignment horizontal="right" wrapText="1"/>
    </xf>
    <xf numFmtId="41" fontId="6" fillId="2" borderId="55" xfId="1" applyFont="1" applyFill="1" applyBorder="1" applyAlignment="1"/>
    <xf numFmtId="41" fontId="1" fillId="2" borderId="55" xfId="1" applyFont="1" applyFill="1" applyBorder="1" applyAlignment="1">
      <alignment horizontal="right"/>
    </xf>
    <xf numFmtId="41" fontId="5" fillId="0" borderId="56" xfId="1" applyFont="1" applyFill="1" applyBorder="1" applyAlignment="1">
      <alignment wrapText="1"/>
    </xf>
    <xf numFmtId="41" fontId="1" fillId="2" borderId="56" xfId="1" applyFont="1" applyFill="1" applyBorder="1" applyAlignment="1">
      <alignment horizontal="right"/>
    </xf>
    <xf numFmtId="41" fontId="1" fillId="10" borderId="60" xfId="1" applyFont="1" applyFill="1" applyBorder="1" applyAlignment="1">
      <alignment horizontal="right"/>
    </xf>
    <xf numFmtId="41" fontId="1" fillId="10" borderId="59" xfId="1" applyFont="1" applyFill="1" applyBorder="1" applyAlignment="1">
      <alignment horizontal="right"/>
    </xf>
    <xf numFmtId="41" fontId="1" fillId="10" borderId="61" xfId="1" applyFont="1" applyFill="1" applyBorder="1" applyAlignment="1">
      <alignment horizontal="right"/>
    </xf>
    <xf numFmtId="41" fontId="1" fillId="10" borderId="55" xfId="1" applyFont="1" applyFill="1" applyBorder="1" applyAlignment="1">
      <alignment horizontal="right"/>
    </xf>
    <xf numFmtId="41" fontId="2" fillId="3" borderId="31" xfId="1" applyFont="1" applyFill="1" applyBorder="1" applyAlignment="1">
      <alignment horizontal="justify" vertical="justify" wrapText="1"/>
    </xf>
    <xf numFmtId="41" fontId="2" fillId="3" borderId="31" xfId="1" applyFont="1" applyFill="1" applyBorder="1" applyAlignment="1">
      <alignment horizontal="justify" vertical="justify"/>
    </xf>
    <xf numFmtId="41" fontId="5" fillId="10" borderId="56" xfId="1" applyFont="1" applyFill="1" applyBorder="1" applyAlignment="1">
      <alignment horizontal="center" vertical="center" wrapText="1"/>
    </xf>
    <xf numFmtId="41" fontId="1" fillId="2" borderId="56" xfId="1" applyFont="1" applyFill="1" applyBorder="1" applyAlignment="1"/>
    <xf numFmtId="41" fontId="5" fillId="10" borderId="56" xfId="1" applyFont="1" applyFill="1" applyBorder="1" applyAlignment="1">
      <alignment horizontal="left" vertical="center"/>
    </xf>
    <xf numFmtId="41" fontId="1" fillId="2" borderId="56" xfId="1" applyFont="1" applyFill="1" applyBorder="1" applyAlignment="1">
      <alignment horizontal="center"/>
    </xf>
    <xf numFmtId="41" fontId="1" fillId="2" borderId="56" xfId="1" applyFont="1" applyFill="1" applyBorder="1" applyAlignment="1">
      <alignment horizontal="left" wrapText="1"/>
    </xf>
    <xf numFmtId="41" fontId="1" fillId="2" borderId="23" xfId="1" applyFont="1" applyFill="1" applyBorder="1" applyAlignment="1">
      <alignment horizontal="right" vertical="center"/>
    </xf>
    <xf numFmtId="41" fontId="1" fillId="0" borderId="0" xfId="1" applyFont="1" applyAlignment="1">
      <alignment horizontal="right" vertical="center"/>
    </xf>
    <xf numFmtId="41" fontId="1" fillId="2" borderId="24" xfId="1" applyFont="1" applyFill="1" applyBorder="1" applyAlignment="1">
      <alignment horizontal="justify" vertical="justify"/>
    </xf>
    <xf numFmtId="41" fontId="2" fillId="5" borderId="25" xfId="1" applyFont="1" applyFill="1" applyBorder="1" applyAlignment="1">
      <alignment horizontal="justify" vertical="justify"/>
    </xf>
    <xf numFmtId="41" fontId="2" fillId="5" borderId="26" xfId="1" applyFont="1" applyFill="1" applyBorder="1" applyAlignment="1">
      <alignment horizontal="justify" vertical="justify"/>
    </xf>
    <xf numFmtId="41" fontId="2" fillId="5" borderId="27" xfId="1" applyFont="1" applyFill="1" applyBorder="1" applyAlignment="1">
      <alignment horizontal="right" vertical="justify"/>
    </xf>
    <xf numFmtId="41" fontId="2" fillId="3" borderId="28" xfId="1" applyFont="1" applyFill="1" applyBorder="1" applyAlignment="1">
      <alignment horizontal="justify" vertical="justify"/>
    </xf>
    <xf numFmtId="41" fontId="2" fillId="3" borderId="29" xfId="1" applyFont="1" applyFill="1" applyBorder="1" applyAlignment="1">
      <alignment horizontal="right" vertical="justify"/>
    </xf>
    <xf numFmtId="41" fontId="2" fillId="5" borderId="28" xfId="1" applyFont="1" applyFill="1" applyBorder="1" applyAlignment="1">
      <alignment horizontal="justify" vertical="justify"/>
    </xf>
    <xf numFmtId="41" fontId="2" fillId="5" borderId="29" xfId="1" applyFont="1" applyFill="1" applyBorder="1" applyAlignment="1">
      <alignment horizontal="right" vertical="justify"/>
    </xf>
    <xf numFmtId="41" fontId="2" fillId="5" borderId="30" xfId="1" applyFont="1" applyFill="1" applyBorder="1" applyAlignment="1">
      <alignment horizontal="justify" vertical="justify"/>
    </xf>
    <xf numFmtId="41" fontId="2" fillId="5" borderId="31" xfId="1" applyFont="1" applyFill="1" applyBorder="1" applyAlignment="1">
      <alignment horizontal="justify" vertical="justify"/>
    </xf>
    <xf numFmtId="41" fontId="2" fillId="6" borderId="32" xfId="1" applyFont="1" applyFill="1" applyBorder="1" applyAlignment="1">
      <alignment horizontal="right" vertical="justify"/>
    </xf>
    <xf numFmtId="41" fontId="1" fillId="2" borderId="21" xfId="1" applyFont="1" applyFill="1" applyBorder="1" applyAlignment="1">
      <alignment horizontal="justify" vertical="justify"/>
    </xf>
    <xf numFmtId="41" fontId="2" fillId="2" borderId="21" xfId="1" applyFont="1" applyFill="1" applyBorder="1" applyAlignment="1">
      <alignment horizontal="justify" vertical="justify"/>
    </xf>
    <xf numFmtId="41" fontId="6" fillId="2" borderId="43" xfId="1" applyFont="1" applyFill="1" applyBorder="1" applyAlignment="1">
      <alignment horizontal="justify" vertical="justify"/>
    </xf>
    <xf numFmtId="41" fontId="1" fillId="2" borderId="44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justify" vertical="justify"/>
    </xf>
    <xf numFmtId="41" fontId="1" fillId="2" borderId="46" xfId="1" applyFont="1" applyFill="1" applyBorder="1" applyAlignment="1">
      <alignment vertical="center"/>
    </xf>
    <xf numFmtId="41" fontId="1" fillId="2" borderId="47" xfId="1" applyFont="1" applyFill="1" applyBorder="1" applyAlignment="1">
      <alignment horizontal="justify" vertical="justify"/>
    </xf>
    <xf numFmtId="41" fontId="1" fillId="2" borderId="48" xfId="1" applyFont="1" applyFill="1" applyBorder="1" applyAlignment="1">
      <alignment vertical="center"/>
    </xf>
    <xf numFmtId="41" fontId="1" fillId="2" borderId="49" xfId="1" applyFont="1" applyFill="1" applyBorder="1" applyAlignment="1">
      <alignment horizontal="justify" vertical="justify"/>
    </xf>
    <xf numFmtId="41" fontId="1" fillId="2" borderId="50" xfId="1" applyFont="1" applyFill="1" applyBorder="1" applyAlignment="1">
      <alignment horizontal="justify" vertical="justify"/>
    </xf>
    <xf numFmtId="41" fontId="1" fillId="9" borderId="42" xfId="1" applyFont="1" applyFill="1" applyBorder="1" applyAlignment="1">
      <alignment horizontal="justify" vertical="justify"/>
    </xf>
    <xf numFmtId="41" fontId="1" fillId="7" borderId="21" xfId="1" applyFont="1" applyFill="1" applyBorder="1" applyAlignment="1">
      <alignment horizontal="justify" vertical="justify"/>
    </xf>
    <xf numFmtId="41" fontId="6" fillId="8" borderId="33" xfId="1" applyFont="1" applyFill="1" applyBorder="1" applyAlignment="1">
      <alignment horizontal="justify" vertical="justify"/>
    </xf>
    <xf numFmtId="41" fontId="6" fillId="8" borderId="22" xfId="1" applyFont="1" applyFill="1" applyBorder="1" applyAlignment="1">
      <alignment horizontal="right" vertical="center"/>
    </xf>
    <xf numFmtId="41" fontId="6" fillId="8" borderId="34" xfId="1" applyFont="1" applyFill="1" applyBorder="1" applyAlignment="1">
      <alignment horizontal="right" vertical="center"/>
    </xf>
    <xf numFmtId="41" fontId="6" fillId="2" borderId="35" xfId="1" applyFont="1" applyFill="1" applyBorder="1" applyAlignment="1">
      <alignment horizontal="justify" vertical="justify"/>
    </xf>
    <xf numFmtId="41" fontId="6" fillId="2" borderId="6" xfId="1" applyFont="1" applyFill="1" applyBorder="1" applyAlignment="1">
      <alignment horizontal="right" vertical="center"/>
    </xf>
    <xf numFmtId="41" fontId="1" fillId="2" borderId="36" xfId="1" applyFont="1" applyFill="1" applyBorder="1" applyAlignment="1">
      <alignment horizontal="right" vertical="center"/>
    </xf>
    <xf numFmtId="41" fontId="2" fillId="7" borderId="21" xfId="1" applyFont="1" applyFill="1" applyBorder="1" applyAlignment="1">
      <alignment horizontal="justify" vertical="justify"/>
    </xf>
    <xf numFmtId="41" fontId="6" fillId="8" borderId="37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right" vertical="center"/>
    </xf>
    <xf numFmtId="41" fontId="6" fillId="8" borderId="39" xfId="1" applyFont="1" applyFill="1" applyBorder="1" applyAlignment="1">
      <alignment horizontal="right" vertical="center"/>
    </xf>
    <xf numFmtId="41" fontId="3" fillId="2" borderId="21" xfId="1" applyFont="1" applyFill="1" applyBorder="1" applyAlignment="1">
      <alignment horizontal="justify" vertical="justify"/>
    </xf>
    <xf numFmtId="41" fontId="1" fillId="2" borderId="19" xfId="1" applyFont="1" applyFill="1" applyBorder="1" applyAlignment="1">
      <alignment horizontal="justify" vertical="justify"/>
    </xf>
    <xf numFmtId="41" fontId="2" fillId="9" borderId="20" xfId="1" applyFont="1" applyFill="1" applyBorder="1" applyAlignment="1">
      <alignment horizontal="justify" vertical="justify"/>
    </xf>
    <xf numFmtId="41" fontId="10" fillId="9" borderId="21" xfId="1" applyFont="1" applyFill="1" applyBorder="1" applyAlignment="1">
      <alignment horizontal="justify" vertical="justify"/>
    </xf>
    <xf numFmtId="41" fontId="2" fillId="9" borderId="21" xfId="1" applyFont="1" applyFill="1" applyBorder="1" applyAlignment="1">
      <alignment horizontal="justify" vertical="justify"/>
    </xf>
    <xf numFmtId="41" fontId="2" fillId="9" borderId="51" xfId="1" applyFont="1" applyFill="1" applyBorder="1" applyAlignment="1">
      <alignment horizontal="justify" vertical="justify"/>
    </xf>
    <xf numFmtId="41" fontId="2" fillId="7" borderId="20" xfId="1" applyFont="1" applyFill="1" applyBorder="1" applyAlignment="1">
      <alignment horizontal="justify" vertical="justify"/>
    </xf>
    <xf numFmtId="41" fontId="6" fillId="8" borderId="52" xfId="1" applyFont="1" applyFill="1" applyBorder="1" applyAlignment="1">
      <alignment horizontal="left" vertical="justify"/>
    </xf>
    <xf numFmtId="41" fontId="6" fillId="8" borderId="53" xfId="1" applyFont="1" applyFill="1" applyBorder="1" applyAlignment="1">
      <alignment vertical="center"/>
    </xf>
    <xf numFmtId="41" fontId="6" fillId="8" borderId="54" xfId="1" applyFont="1" applyFill="1" applyBorder="1" applyAlignment="1">
      <alignment vertical="center"/>
    </xf>
    <xf numFmtId="41" fontId="6" fillId="7" borderId="21" xfId="1" applyFont="1" applyFill="1" applyBorder="1" applyAlignment="1">
      <alignment horizontal="justify" vertical="justify"/>
    </xf>
    <xf numFmtId="41" fontId="6" fillId="2" borderId="21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justify" vertical="justify"/>
    </xf>
    <xf numFmtId="41" fontId="0" fillId="0" borderId="0" xfId="1" applyFont="1" applyAlignment="1">
      <alignment horizontal="justify" vertical="justify"/>
    </xf>
    <xf numFmtId="14" fontId="1" fillId="2" borderId="6" xfId="1" applyNumberFormat="1" applyFont="1" applyFill="1" applyBorder="1" applyAlignment="1">
      <alignment horizontal="right" vertical="center"/>
    </xf>
    <xf numFmtId="17" fontId="1" fillId="2" borderId="6" xfId="1" applyNumberFormat="1" applyFont="1" applyFill="1" applyBorder="1" applyAlignment="1">
      <alignment horizontal="right" vertical="center"/>
    </xf>
    <xf numFmtId="41" fontId="5" fillId="0" borderId="56" xfId="1" applyFont="1" applyFill="1" applyBorder="1" applyAlignment="1">
      <alignment horizontal="left" vertical="center" wrapText="1"/>
    </xf>
    <xf numFmtId="41" fontId="3" fillId="3" borderId="6" xfId="1" applyFont="1" applyFill="1" applyBorder="1" applyAlignment="1">
      <alignment vertical="center" wrapText="1"/>
    </xf>
    <xf numFmtId="41" fontId="3" fillId="4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/>
    </xf>
    <xf numFmtId="41" fontId="4" fillId="3" borderId="6" xfId="1" applyFont="1" applyFill="1" applyBorder="1" applyAlignment="1">
      <alignment horizontal="justify" vertical="justify"/>
    </xf>
    <xf numFmtId="41" fontId="4" fillId="4" borderId="6" xfId="1" applyFont="1" applyFill="1" applyBorder="1" applyAlignment="1">
      <alignment horizontal="justify" vertical="justify"/>
    </xf>
    <xf numFmtId="41" fontId="1" fillId="2" borderId="44" xfId="1" applyFont="1" applyFill="1" applyBorder="1" applyAlignment="1">
      <alignment horizontal="left" vertical="justify"/>
    </xf>
    <xf numFmtId="41" fontId="10" fillId="9" borderId="40" xfId="1" applyFont="1" applyFill="1" applyBorder="1" applyAlignment="1">
      <alignment horizontal="justify" vertical="justify"/>
    </xf>
    <xf numFmtId="41" fontId="6" fillId="9" borderId="41" xfId="1" applyFont="1" applyFill="1" applyBorder="1" applyAlignment="1">
      <alignment horizontal="justify" vertical="justify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2"/>
  <sheetViews>
    <sheetView showGridLines="0" tabSelected="1" workbookViewId="0">
      <selection activeCell="F88" sqref="F88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2" customWidth="1"/>
    <col min="256" max="16384" width="10.85546875" style="2"/>
  </cols>
  <sheetData>
    <row r="1" spans="1:7" ht="15" customHeight="1" x14ac:dyDescent="0.25">
      <c r="A1" s="1"/>
      <c r="B1" s="1"/>
      <c r="C1" s="1"/>
      <c r="D1" s="1"/>
      <c r="E1" s="1"/>
      <c r="F1" s="1"/>
      <c r="G1" s="1"/>
    </row>
    <row r="2" spans="1:7" ht="15" customHeight="1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1"/>
      <c r="C3" s="1"/>
      <c r="D3" s="1"/>
      <c r="E3" s="1"/>
      <c r="F3" s="1"/>
      <c r="G3" s="1"/>
    </row>
    <row r="4" spans="1:7" ht="15" customHeight="1" x14ac:dyDescent="0.25">
      <c r="A4" s="1"/>
      <c r="B4" s="1"/>
      <c r="C4" s="1"/>
      <c r="D4" s="1"/>
      <c r="E4" s="1"/>
      <c r="F4" s="1"/>
      <c r="G4" s="1"/>
    </row>
    <row r="5" spans="1:7" ht="15" customHeight="1" x14ac:dyDescent="0.25">
      <c r="A5" s="1"/>
      <c r="B5" s="1"/>
      <c r="C5" s="1"/>
      <c r="D5" s="1"/>
      <c r="E5" s="1"/>
      <c r="F5" s="1"/>
      <c r="G5" s="1"/>
    </row>
    <row r="6" spans="1:7" ht="15" customHeight="1" x14ac:dyDescent="0.25">
      <c r="A6" s="1"/>
      <c r="B6" s="1"/>
      <c r="C6" s="1"/>
      <c r="D6" s="1"/>
      <c r="E6" s="1"/>
      <c r="F6" s="1"/>
      <c r="G6" s="1"/>
    </row>
    <row r="7" spans="1:7" ht="15" customHeight="1" x14ac:dyDescent="0.25">
      <c r="A7" s="1"/>
      <c r="B7" s="1"/>
      <c r="C7" s="1"/>
      <c r="D7" s="1"/>
      <c r="E7" s="1"/>
      <c r="F7" s="1"/>
      <c r="G7" s="1"/>
    </row>
    <row r="8" spans="1:7" ht="15" customHeight="1" x14ac:dyDescent="0.25">
      <c r="A8" s="1"/>
      <c r="B8" s="3"/>
      <c r="C8" s="4"/>
      <c r="D8" s="1"/>
      <c r="E8" s="4"/>
      <c r="F8" s="4"/>
      <c r="G8" s="4"/>
    </row>
    <row r="9" spans="1:7" s="10" customFormat="1" ht="33.75" customHeight="1" x14ac:dyDescent="0.2">
      <c r="A9" s="5"/>
      <c r="B9" s="6" t="s">
        <v>0</v>
      </c>
      <c r="C9" s="7" t="s">
        <v>1</v>
      </c>
      <c r="D9" s="8"/>
      <c r="E9" s="124" t="s">
        <v>2</v>
      </c>
      <c r="F9" s="125"/>
      <c r="G9" s="9">
        <v>110000</v>
      </c>
    </row>
    <row r="10" spans="1:7" s="10" customFormat="1" ht="26.25" customHeight="1" x14ac:dyDescent="0.2">
      <c r="A10" s="5"/>
      <c r="B10" s="11" t="s">
        <v>3</v>
      </c>
      <c r="C10" s="7" t="s">
        <v>4</v>
      </c>
      <c r="D10" s="8"/>
      <c r="E10" s="126" t="s">
        <v>5</v>
      </c>
      <c r="F10" s="126"/>
      <c r="G10" s="122">
        <v>44986</v>
      </c>
    </row>
    <row r="11" spans="1:7" s="10" customFormat="1" ht="18" customHeight="1" x14ac:dyDescent="0.2">
      <c r="A11" s="5"/>
      <c r="B11" s="11" t="s">
        <v>6</v>
      </c>
      <c r="C11" s="9" t="s">
        <v>7</v>
      </c>
      <c r="D11" s="8"/>
      <c r="E11" s="126" t="s">
        <v>8</v>
      </c>
      <c r="F11" s="126"/>
      <c r="G11" s="9">
        <v>600</v>
      </c>
    </row>
    <row r="12" spans="1:7" s="10" customFormat="1" ht="11.25" customHeight="1" x14ac:dyDescent="0.2">
      <c r="A12" s="5"/>
      <c r="B12" s="11" t="s">
        <v>9</v>
      </c>
      <c r="C12" s="7" t="s">
        <v>10</v>
      </c>
      <c r="D12" s="8"/>
      <c r="E12" s="12" t="s">
        <v>11</v>
      </c>
      <c r="F12" s="12"/>
      <c r="G12" s="7">
        <f>(G9*G11)</f>
        <v>66000000</v>
      </c>
    </row>
    <row r="13" spans="1:7" s="10" customFormat="1" ht="11.25" customHeight="1" x14ac:dyDescent="0.2">
      <c r="A13" s="5"/>
      <c r="B13" s="11" t="s">
        <v>12</v>
      </c>
      <c r="C13" s="9" t="s">
        <v>13</v>
      </c>
      <c r="D13" s="8"/>
      <c r="E13" s="126" t="s">
        <v>14</v>
      </c>
      <c r="F13" s="126"/>
      <c r="G13" s="9" t="s">
        <v>15</v>
      </c>
    </row>
    <row r="14" spans="1:7" s="10" customFormat="1" ht="13.5" customHeight="1" x14ac:dyDescent="0.2">
      <c r="A14" s="5"/>
      <c r="B14" s="11" t="s">
        <v>16</v>
      </c>
      <c r="C14" s="9" t="s">
        <v>17</v>
      </c>
      <c r="D14" s="8"/>
      <c r="E14" s="126" t="s">
        <v>18</v>
      </c>
      <c r="F14" s="126"/>
      <c r="G14" s="9" t="s">
        <v>19</v>
      </c>
    </row>
    <row r="15" spans="1:7" s="10" customFormat="1" ht="25.5" customHeight="1" x14ac:dyDescent="0.2">
      <c r="A15" s="5"/>
      <c r="B15" s="11" t="s">
        <v>20</v>
      </c>
      <c r="C15" s="121">
        <v>44989</v>
      </c>
      <c r="D15" s="8"/>
      <c r="E15" s="127" t="s">
        <v>21</v>
      </c>
      <c r="F15" s="127"/>
      <c r="G15" s="7" t="s">
        <v>22</v>
      </c>
    </row>
    <row r="16" spans="1:7" s="10" customFormat="1" ht="12" customHeight="1" x14ac:dyDescent="0.25">
      <c r="A16" s="13"/>
      <c r="B16" s="14"/>
      <c r="C16" s="15"/>
      <c r="D16" s="16"/>
      <c r="E16" s="15"/>
      <c r="F16" s="15"/>
      <c r="G16" s="17"/>
    </row>
    <row r="17" spans="1:7" s="10" customFormat="1" ht="12" customHeight="1" x14ac:dyDescent="0.25">
      <c r="A17" s="18"/>
      <c r="B17" s="128" t="s">
        <v>23</v>
      </c>
      <c r="C17" s="129"/>
      <c r="D17" s="129"/>
      <c r="E17" s="129"/>
      <c r="F17" s="129"/>
      <c r="G17" s="129"/>
    </row>
    <row r="18" spans="1:7" s="10" customFormat="1" ht="12" customHeight="1" x14ac:dyDescent="0.25">
      <c r="A18" s="13"/>
      <c r="B18" s="19"/>
      <c r="C18" s="20"/>
      <c r="D18" s="20"/>
      <c r="E18" s="20"/>
      <c r="F18" s="20"/>
      <c r="G18" s="20"/>
    </row>
    <row r="19" spans="1:7" s="10" customFormat="1" ht="12" customHeight="1" x14ac:dyDescent="0.25">
      <c r="A19" s="5"/>
      <c r="B19" s="21" t="s">
        <v>24</v>
      </c>
      <c r="C19" s="22"/>
      <c r="D19" s="16"/>
      <c r="E19" s="16"/>
      <c r="F19" s="16"/>
      <c r="G19" s="16"/>
    </row>
    <row r="20" spans="1:7" s="10" customFormat="1" ht="24" customHeight="1" x14ac:dyDescent="0.25">
      <c r="A20" s="18"/>
      <c r="B20" s="23" t="s">
        <v>25</v>
      </c>
      <c r="C20" s="23" t="s">
        <v>26</v>
      </c>
      <c r="D20" s="23" t="s">
        <v>27</v>
      </c>
      <c r="E20" s="23" t="s">
        <v>28</v>
      </c>
      <c r="F20" s="23" t="s">
        <v>29</v>
      </c>
      <c r="G20" s="23" t="s">
        <v>30</v>
      </c>
    </row>
    <row r="21" spans="1:7" s="10" customFormat="1" ht="12.75" customHeight="1" x14ac:dyDescent="0.2">
      <c r="A21" s="18"/>
      <c r="B21" s="24" t="s">
        <v>31</v>
      </c>
      <c r="C21" s="7" t="s">
        <v>32</v>
      </c>
      <c r="D21" s="7">
        <v>10</v>
      </c>
      <c r="E21" s="25" t="s">
        <v>33</v>
      </c>
      <c r="F21" s="7">
        <v>40000</v>
      </c>
      <c r="G21" s="7">
        <f t="shared" ref="G21:G30" si="0">(D21*F21)</f>
        <v>400000</v>
      </c>
    </row>
    <row r="22" spans="1:7" s="10" customFormat="1" ht="12.75" customHeight="1" x14ac:dyDescent="0.2">
      <c r="A22" s="18"/>
      <c r="B22" s="24" t="s">
        <v>34</v>
      </c>
      <c r="C22" s="7" t="s">
        <v>32</v>
      </c>
      <c r="D22" s="7">
        <v>5</v>
      </c>
      <c r="E22" s="25" t="s">
        <v>35</v>
      </c>
      <c r="F22" s="7">
        <v>40000</v>
      </c>
      <c r="G22" s="7">
        <f t="shared" si="0"/>
        <v>200000</v>
      </c>
    </row>
    <row r="23" spans="1:7" s="10" customFormat="1" ht="12.75" customHeight="1" x14ac:dyDescent="0.2">
      <c r="A23" s="18"/>
      <c r="B23" s="24" t="s">
        <v>36</v>
      </c>
      <c r="C23" s="7" t="s">
        <v>32</v>
      </c>
      <c r="D23" s="7">
        <v>10</v>
      </c>
      <c r="E23" s="25" t="s">
        <v>35</v>
      </c>
      <c r="F23" s="7">
        <v>40000</v>
      </c>
      <c r="G23" s="7">
        <f t="shared" si="0"/>
        <v>400000</v>
      </c>
    </row>
    <row r="24" spans="1:7" s="10" customFormat="1" ht="12.75" customHeight="1" x14ac:dyDescent="0.2">
      <c r="A24" s="18"/>
      <c r="B24" s="24" t="s">
        <v>37</v>
      </c>
      <c r="C24" s="7" t="s">
        <v>32</v>
      </c>
      <c r="D24" s="7">
        <v>1</v>
      </c>
      <c r="E24" s="25" t="s">
        <v>38</v>
      </c>
      <c r="F24" s="7">
        <v>40000</v>
      </c>
      <c r="G24" s="7">
        <f t="shared" si="0"/>
        <v>40000</v>
      </c>
    </row>
    <row r="25" spans="1:7" s="10" customFormat="1" ht="12.75" customHeight="1" x14ac:dyDescent="0.2">
      <c r="A25" s="18"/>
      <c r="B25" s="24" t="s">
        <v>39</v>
      </c>
      <c r="C25" s="7" t="s">
        <v>32</v>
      </c>
      <c r="D25" s="7">
        <v>12</v>
      </c>
      <c r="E25" s="25" t="s">
        <v>33</v>
      </c>
      <c r="F25" s="7">
        <v>40000</v>
      </c>
      <c r="G25" s="7">
        <f t="shared" si="0"/>
        <v>480000</v>
      </c>
    </row>
    <row r="26" spans="1:7" s="10" customFormat="1" ht="12.75" customHeight="1" x14ac:dyDescent="0.2">
      <c r="A26" s="18"/>
      <c r="B26" s="24" t="s">
        <v>40</v>
      </c>
      <c r="C26" s="7" t="s">
        <v>32</v>
      </c>
      <c r="D26" s="7">
        <v>4</v>
      </c>
      <c r="E26" s="25" t="s">
        <v>41</v>
      </c>
      <c r="F26" s="7">
        <v>40000</v>
      </c>
      <c r="G26" s="7">
        <f t="shared" si="0"/>
        <v>160000</v>
      </c>
    </row>
    <row r="27" spans="1:7" s="10" customFormat="1" ht="12.75" customHeight="1" x14ac:dyDescent="0.2">
      <c r="A27" s="18"/>
      <c r="B27" s="24" t="s">
        <v>42</v>
      </c>
      <c r="C27" s="7" t="s">
        <v>32</v>
      </c>
      <c r="D27" s="7">
        <v>25</v>
      </c>
      <c r="E27" s="25" t="s">
        <v>43</v>
      </c>
      <c r="F27" s="7">
        <v>40000</v>
      </c>
      <c r="G27" s="7">
        <f t="shared" si="0"/>
        <v>1000000</v>
      </c>
    </row>
    <row r="28" spans="1:7" s="10" customFormat="1" ht="12.75" customHeight="1" x14ac:dyDescent="0.2">
      <c r="A28" s="18"/>
      <c r="B28" s="24" t="s">
        <v>44</v>
      </c>
      <c r="C28" s="7" t="s">
        <v>32</v>
      </c>
      <c r="D28" s="7">
        <v>10</v>
      </c>
      <c r="E28" s="25" t="s">
        <v>45</v>
      </c>
      <c r="F28" s="7">
        <v>40000</v>
      </c>
      <c r="G28" s="7">
        <f t="shared" si="0"/>
        <v>400000</v>
      </c>
    </row>
    <row r="29" spans="1:7" s="10" customFormat="1" ht="12.75" customHeight="1" x14ac:dyDescent="0.2">
      <c r="A29" s="18"/>
      <c r="B29" s="24" t="s">
        <v>46</v>
      </c>
      <c r="C29" s="7" t="s">
        <v>32</v>
      </c>
      <c r="D29" s="7">
        <v>13</v>
      </c>
      <c r="E29" s="25" t="s">
        <v>47</v>
      </c>
      <c r="F29" s="7">
        <v>40000</v>
      </c>
      <c r="G29" s="7">
        <f t="shared" si="0"/>
        <v>520000</v>
      </c>
    </row>
    <row r="30" spans="1:7" s="10" customFormat="1" ht="12.75" customHeight="1" x14ac:dyDescent="0.2">
      <c r="A30" s="18"/>
      <c r="B30" s="24" t="s">
        <v>48</v>
      </c>
      <c r="C30" s="7" t="s">
        <v>32</v>
      </c>
      <c r="D30" s="7">
        <v>80</v>
      </c>
      <c r="E30" s="25" t="s">
        <v>49</v>
      </c>
      <c r="F30" s="7">
        <v>40000</v>
      </c>
      <c r="G30" s="7">
        <f t="shared" si="0"/>
        <v>3200000</v>
      </c>
    </row>
    <row r="31" spans="1:7" s="10" customFormat="1" ht="12.75" customHeight="1" x14ac:dyDescent="0.25">
      <c r="A31" s="18"/>
      <c r="B31" s="26" t="s">
        <v>50</v>
      </c>
      <c r="C31" s="27"/>
      <c r="D31" s="27"/>
      <c r="E31" s="27"/>
      <c r="F31" s="27"/>
      <c r="G31" s="27">
        <f>SUM(G21:G30)</f>
        <v>6800000</v>
      </c>
    </row>
    <row r="32" spans="1:7" s="10" customFormat="1" ht="12" customHeight="1" x14ac:dyDescent="0.25">
      <c r="A32" s="13"/>
      <c r="B32" s="19"/>
      <c r="C32" s="20"/>
      <c r="D32" s="20"/>
      <c r="E32" s="20"/>
      <c r="F32" s="20"/>
      <c r="G32" s="20"/>
    </row>
    <row r="33" spans="1:11" s="10" customFormat="1" ht="12" customHeight="1" x14ac:dyDescent="0.25">
      <c r="A33" s="5"/>
      <c r="B33" s="28" t="s">
        <v>51</v>
      </c>
      <c r="C33" s="29"/>
      <c r="D33" s="30"/>
      <c r="E33" s="30"/>
      <c r="F33" s="30"/>
      <c r="G33" s="30"/>
    </row>
    <row r="34" spans="1:11" s="10" customFormat="1" ht="24" customHeight="1" x14ac:dyDescent="0.25">
      <c r="A34" s="5"/>
      <c r="B34" s="31" t="s">
        <v>25</v>
      </c>
      <c r="C34" s="32" t="s">
        <v>26</v>
      </c>
      <c r="D34" s="32" t="s">
        <v>27</v>
      </c>
      <c r="E34" s="31" t="s">
        <v>28</v>
      </c>
      <c r="F34" s="32" t="s">
        <v>29</v>
      </c>
      <c r="G34" s="31" t="s">
        <v>30</v>
      </c>
    </row>
    <row r="35" spans="1:11" s="10" customFormat="1" ht="12" customHeight="1" x14ac:dyDescent="0.25">
      <c r="A35" s="5"/>
      <c r="B35" s="33"/>
      <c r="C35" s="33"/>
      <c r="D35" s="33"/>
      <c r="E35" s="33"/>
      <c r="F35" s="33"/>
      <c r="G35" s="33"/>
    </row>
    <row r="36" spans="1:11" s="10" customFormat="1" ht="12" customHeight="1" x14ac:dyDescent="0.25">
      <c r="A36" s="5"/>
      <c r="B36" s="34" t="s">
        <v>52</v>
      </c>
      <c r="C36" s="34"/>
      <c r="D36" s="34"/>
      <c r="E36" s="34"/>
      <c r="F36" s="34"/>
      <c r="G36" s="34"/>
    </row>
    <row r="37" spans="1:11" s="10" customFormat="1" ht="12" customHeight="1" x14ac:dyDescent="0.25">
      <c r="A37" s="13"/>
      <c r="B37" s="35"/>
      <c r="C37" s="36"/>
      <c r="D37" s="36"/>
      <c r="E37" s="36"/>
      <c r="F37" s="36"/>
      <c r="G37" s="36"/>
    </row>
    <row r="38" spans="1:11" s="10" customFormat="1" ht="12" customHeight="1" x14ac:dyDescent="0.25">
      <c r="A38" s="5"/>
      <c r="B38" s="28" t="s">
        <v>53</v>
      </c>
      <c r="C38" s="29"/>
      <c r="D38" s="30"/>
      <c r="E38" s="30"/>
      <c r="F38" s="30"/>
      <c r="G38" s="30"/>
    </row>
    <row r="39" spans="1:11" s="10" customFormat="1" ht="24" customHeight="1" x14ac:dyDescent="0.25">
      <c r="A39" s="5"/>
      <c r="B39" s="37" t="s">
        <v>25</v>
      </c>
      <c r="C39" s="37" t="s">
        <v>26</v>
      </c>
      <c r="D39" s="37" t="s">
        <v>27</v>
      </c>
      <c r="E39" s="37" t="s">
        <v>28</v>
      </c>
      <c r="F39" s="38" t="s">
        <v>29</v>
      </c>
      <c r="G39" s="37" t="s">
        <v>30</v>
      </c>
    </row>
    <row r="40" spans="1:11" s="10" customFormat="1" ht="12.75" x14ac:dyDescent="0.25">
      <c r="A40" s="39"/>
      <c r="B40" s="40" t="s">
        <v>54</v>
      </c>
      <c r="C40" s="41" t="s">
        <v>55</v>
      </c>
      <c r="D40" s="41">
        <v>7</v>
      </c>
      <c r="E40" s="7" t="s">
        <v>41</v>
      </c>
      <c r="F40" s="41">
        <v>45000</v>
      </c>
      <c r="G40" s="41">
        <f>D40*F40</f>
        <v>315000</v>
      </c>
    </row>
    <row r="41" spans="1:11" s="10" customFormat="1" ht="12.75" x14ac:dyDescent="0.25">
      <c r="A41" s="39"/>
      <c r="B41" s="42" t="s">
        <v>56</v>
      </c>
      <c r="C41" s="41" t="s">
        <v>55</v>
      </c>
      <c r="D41" s="7">
        <v>8</v>
      </c>
      <c r="E41" s="7" t="s">
        <v>41</v>
      </c>
      <c r="F41" s="41">
        <v>40000</v>
      </c>
      <c r="G41" s="41">
        <f t="shared" ref="G41:G43" si="1">D41*F41</f>
        <v>320000</v>
      </c>
    </row>
    <row r="42" spans="1:11" s="10" customFormat="1" ht="12.75" x14ac:dyDescent="0.25">
      <c r="A42" s="39"/>
      <c r="B42" s="40" t="s">
        <v>57</v>
      </c>
      <c r="C42" s="41" t="s">
        <v>55</v>
      </c>
      <c r="D42" s="41">
        <v>2</v>
      </c>
      <c r="E42" s="7" t="s">
        <v>41</v>
      </c>
      <c r="F42" s="41">
        <v>45000</v>
      </c>
      <c r="G42" s="41">
        <f t="shared" si="1"/>
        <v>90000</v>
      </c>
    </row>
    <row r="43" spans="1:11" s="10" customFormat="1" ht="12.75" x14ac:dyDescent="0.25">
      <c r="A43" s="39"/>
      <c r="B43" s="43" t="s">
        <v>58</v>
      </c>
      <c r="C43" s="41" t="s">
        <v>55</v>
      </c>
      <c r="D43" s="44">
        <v>3</v>
      </c>
      <c r="E43" s="7" t="s">
        <v>41</v>
      </c>
      <c r="F43" s="41">
        <v>45000</v>
      </c>
      <c r="G43" s="41">
        <f t="shared" si="1"/>
        <v>135000</v>
      </c>
    </row>
    <row r="44" spans="1:11" s="10" customFormat="1" ht="12.75" customHeight="1" x14ac:dyDescent="0.25">
      <c r="A44" s="5"/>
      <c r="B44" s="45" t="s">
        <v>59</v>
      </c>
      <c r="C44" s="46"/>
      <c r="D44" s="46"/>
      <c r="E44" s="46"/>
      <c r="F44" s="46"/>
      <c r="G44" s="46">
        <f>SUM(G40:G43)</f>
        <v>860000</v>
      </c>
    </row>
    <row r="45" spans="1:11" s="10" customFormat="1" ht="12" customHeight="1" x14ac:dyDescent="0.25">
      <c r="A45" s="13"/>
      <c r="B45" s="35"/>
      <c r="C45" s="36"/>
      <c r="D45" s="36"/>
      <c r="E45" s="36"/>
      <c r="F45" s="36"/>
      <c r="G45" s="36"/>
    </row>
    <row r="46" spans="1:11" s="10" customFormat="1" ht="12" customHeight="1" x14ac:dyDescent="0.25">
      <c r="A46" s="5"/>
      <c r="B46" s="28" t="s">
        <v>60</v>
      </c>
      <c r="C46" s="29"/>
      <c r="D46" s="30"/>
      <c r="E46" s="30"/>
      <c r="F46" s="30"/>
      <c r="G46" s="30"/>
    </row>
    <row r="47" spans="1:11" s="10" customFormat="1" ht="24" customHeight="1" x14ac:dyDescent="0.25">
      <c r="A47" s="5"/>
      <c r="B47" s="38" t="s">
        <v>61</v>
      </c>
      <c r="C47" s="38" t="s">
        <v>62</v>
      </c>
      <c r="D47" s="38" t="s">
        <v>63</v>
      </c>
      <c r="E47" s="38" t="s">
        <v>28</v>
      </c>
      <c r="F47" s="38" t="s">
        <v>29</v>
      </c>
      <c r="G47" s="38" t="s">
        <v>30</v>
      </c>
      <c r="K47" s="47"/>
    </row>
    <row r="48" spans="1:11" s="10" customFormat="1" ht="12.75" customHeight="1" x14ac:dyDescent="0.25">
      <c r="A48" s="39"/>
      <c r="B48" s="48" t="s">
        <v>64</v>
      </c>
      <c r="C48" s="49"/>
      <c r="D48" s="49"/>
      <c r="E48" s="49"/>
      <c r="F48" s="49"/>
      <c r="G48" s="49"/>
    </row>
    <row r="49" spans="1:7" s="10" customFormat="1" ht="12.75" customHeight="1" x14ac:dyDescent="0.2">
      <c r="A49" s="39"/>
      <c r="B49" s="50" t="s">
        <v>65</v>
      </c>
      <c r="C49" s="51" t="s">
        <v>66</v>
      </c>
      <c r="D49" s="51">
        <v>22000</v>
      </c>
      <c r="E49" s="51" t="s">
        <v>67</v>
      </c>
      <c r="F49" s="51">
        <v>200</v>
      </c>
      <c r="G49" s="51">
        <f>(D49*F49)</f>
        <v>4400000</v>
      </c>
    </row>
    <row r="50" spans="1:7" s="10" customFormat="1" ht="12.75" customHeight="1" x14ac:dyDescent="0.2">
      <c r="A50" s="39"/>
      <c r="B50" s="52" t="s">
        <v>68</v>
      </c>
      <c r="C50" s="51"/>
      <c r="D50" s="51"/>
      <c r="E50" s="51"/>
      <c r="F50" s="51"/>
      <c r="G50" s="51">
        <f t="shared" ref="G50:G77" si="2">(D50*F50)</f>
        <v>0</v>
      </c>
    </row>
    <row r="51" spans="1:7" s="10" customFormat="1" ht="12.75" customHeight="1" x14ac:dyDescent="0.2">
      <c r="A51" s="39"/>
      <c r="B51" s="53" t="s">
        <v>69</v>
      </c>
      <c r="C51" s="51" t="s">
        <v>70</v>
      </c>
      <c r="D51" s="51">
        <v>300</v>
      </c>
      <c r="E51" s="54" t="s">
        <v>35</v>
      </c>
      <c r="F51" s="51">
        <v>2686</v>
      </c>
      <c r="G51" s="51">
        <f t="shared" si="2"/>
        <v>805800</v>
      </c>
    </row>
    <row r="52" spans="1:7" s="10" customFormat="1" ht="12.75" customHeight="1" x14ac:dyDescent="0.2">
      <c r="A52" s="39"/>
      <c r="B52" s="53" t="s">
        <v>71</v>
      </c>
      <c r="C52" s="51" t="s">
        <v>70</v>
      </c>
      <c r="D52" s="51">
        <v>350</v>
      </c>
      <c r="E52" s="54" t="s">
        <v>72</v>
      </c>
      <c r="F52" s="51">
        <v>1210</v>
      </c>
      <c r="G52" s="51">
        <f t="shared" si="2"/>
        <v>423500</v>
      </c>
    </row>
    <row r="53" spans="1:7" s="10" customFormat="1" ht="12.75" customHeight="1" x14ac:dyDescent="0.2">
      <c r="A53" s="39"/>
      <c r="B53" s="53" t="s">
        <v>73</v>
      </c>
      <c r="C53" s="51" t="s">
        <v>70</v>
      </c>
      <c r="D53" s="51">
        <v>350</v>
      </c>
      <c r="E53" s="55" t="s">
        <v>72</v>
      </c>
      <c r="F53" s="51">
        <v>1328</v>
      </c>
      <c r="G53" s="51">
        <f t="shared" si="2"/>
        <v>464800</v>
      </c>
    </row>
    <row r="54" spans="1:7" s="10" customFormat="1" ht="12.75" customHeight="1" x14ac:dyDescent="0.2">
      <c r="A54" s="39"/>
      <c r="B54" s="53" t="s">
        <v>74</v>
      </c>
      <c r="C54" s="51" t="s">
        <v>70</v>
      </c>
      <c r="D54" s="51">
        <v>100</v>
      </c>
      <c r="E54" s="54" t="s">
        <v>75</v>
      </c>
      <c r="F54" s="51">
        <v>2182</v>
      </c>
      <c r="G54" s="51">
        <f t="shared" si="2"/>
        <v>218200</v>
      </c>
    </row>
    <row r="55" spans="1:7" s="10" customFormat="1" ht="12.75" customHeight="1" x14ac:dyDescent="0.2">
      <c r="A55" s="39"/>
      <c r="B55" s="53" t="s">
        <v>76</v>
      </c>
      <c r="C55" s="51" t="s">
        <v>77</v>
      </c>
      <c r="D55" s="51">
        <v>20</v>
      </c>
      <c r="E55" s="54" t="s">
        <v>72</v>
      </c>
      <c r="F55" s="51">
        <v>840</v>
      </c>
      <c r="G55" s="51">
        <f t="shared" si="2"/>
        <v>16800</v>
      </c>
    </row>
    <row r="56" spans="1:7" s="10" customFormat="1" ht="12.75" customHeight="1" x14ac:dyDescent="0.2">
      <c r="A56" s="39"/>
      <c r="B56" s="53" t="s">
        <v>78</v>
      </c>
      <c r="C56" s="51" t="s">
        <v>77</v>
      </c>
      <c r="D56" s="51">
        <v>40</v>
      </c>
      <c r="E56" s="55" t="s">
        <v>72</v>
      </c>
      <c r="F56" s="51">
        <v>1832</v>
      </c>
      <c r="G56" s="51">
        <f t="shared" si="2"/>
        <v>73280</v>
      </c>
    </row>
    <row r="57" spans="1:7" s="10" customFormat="1" ht="12.75" customHeight="1" x14ac:dyDescent="0.2">
      <c r="A57" s="39"/>
      <c r="B57" s="53" t="s">
        <v>79</v>
      </c>
      <c r="C57" s="51" t="s">
        <v>70</v>
      </c>
      <c r="D57" s="51">
        <v>250</v>
      </c>
      <c r="E57" s="55" t="s">
        <v>80</v>
      </c>
      <c r="F57" s="51">
        <v>773</v>
      </c>
      <c r="G57" s="51">
        <f t="shared" si="2"/>
        <v>193250</v>
      </c>
    </row>
    <row r="58" spans="1:7" s="10" customFormat="1" ht="12.75" customHeight="1" x14ac:dyDescent="0.2">
      <c r="A58" s="39"/>
      <c r="B58" s="53" t="s">
        <v>81</v>
      </c>
      <c r="C58" s="51" t="s">
        <v>70</v>
      </c>
      <c r="D58" s="51">
        <v>1000</v>
      </c>
      <c r="E58" s="54" t="s">
        <v>33</v>
      </c>
      <c r="F58" s="51">
        <v>1882</v>
      </c>
      <c r="G58" s="51">
        <f t="shared" si="2"/>
        <v>1882000</v>
      </c>
    </row>
    <row r="59" spans="1:7" s="10" customFormat="1" ht="12.75" customHeight="1" x14ac:dyDescent="0.2">
      <c r="A59" s="39"/>
      <c r="B59" s="53" t="s">
        <v>82</v>
      </c>
      <c r="C59" s="51" t="s">
        <v>70</v>
      </c>
      <c r="D59" s="51">
        <v>600</v>
      </c>
      <c r="E59" s="55" t="s">
        <v>83</v>
      </c>
      <c r="F59" s="51">
        <f>55000/25</f>
        <v>2200</v>
      </c>
      <c r="G59" s="51">
        <f t="shared" si="2"/>
        <v>1320000</v>
      </c>
    </row>
    <row r="60" spans="1:7" s="10" customFormat="1" ht="12.75" customHeight="1" x14ac:dyDescent="0.2">
      <c r="A60" s="39"/>
      <c r="B60" s="53" t="s">
        <v>84</v>
      </c>
      <c r="C60" s="51" t="s">
        <v>70</v>
      </c>
      <c r="D60" s="51">
        <v>50</v>
      </c>
      <c r="E60" s="54" t="s">
        <v>43</v>
      </c>
      <c r="F60" s="51">
        <v>1942</v>
      </c>
      <c r="G60" s="51">
        <f t="shared" si="2"/>
        <v>97100</v>
      </c>
    </row>
    <row r="61" spans="1:7" s="10" customFormat="1" ht="12.75" customHeight="1" x14ac:dyDescent="0.2">
      <c r="A61" s="39"/>
      <c r="B61" s="53" t="s">
        <v>85</v>
      </c>
      <c r="C61" s="51" t="s">
        <v>77</v>
      </c>
      <c r="D61" s="51">
        <v>20</v>
      </c>
      <c r="E61" s="54" t="s">
        <v>86</v>
      </c>
      <c r="F61" s="51">
        <v>11344</v>
      </c>
      <c r="G61" s="51">
        <f t="shared" si="2"/>
        <v>226880</v>
      </c>
    </row>
    <row r="62" spans="1:7" s="10" customFormat="1" ht="12.75" customHeight="1" x14ac:dyDescent="0.2">
      <c r="A62" s="39"/>
      <c r="B62" s="53" t="s">
        <v>87</v>
      </c>
      <c r="C62" s="51" t="s">
        <v>70</v>
      </c>
      <c r="D62" s="51">
        <v>700</v>
      </c>
      <c r="E62" s="54" t="s">
        <v>88</v>
      </c>
      <c r="F62" s="51">
        <v>403</v>
      </c>
      <c r="G62" s="51">
        <f t="shared" si="2"/>
        <v>282100</v>
      </c>
    </row>
    <row r="63" spans="1:7" s="10" customFormat="1" ht="12.75" customHeight="1" x14ac:dyDescent="0.2">
      <c r="A63" s="39"/>
      <c r="B63" s="53" t="s">
        <v>89</v>
      </c>
      <c r="C63" s="51" t="s">
        <v>70</v>
      </c>
      <c r="D63" s="51">
        <v>10000</v>
      </c>
      <c r="E63" s="55" t="s">
        <v>41</v>
      </c>
      <c r="F63" s="51">
        <v>132</v>
      </c>
      <c r="G63" s="51">
        <f t="shared" si="2"/>
        <v>1320000</v>
      </c>
    </row>
    <row r="64" spans="1:7" s="10" customFormat="1" ht="12.75" customHeight="1" x14ac:dyDescent="0.2">
      <c r="A64" s="39"/>
      <c r="B64" s="53" t="s">
        <v>90</v>
      </c>
      <c r="C64" s="51" t="s">
        <v>70</v>
      </c>
      <c r="D64" s="51">
        <v>6000</v>
      </c>
      <c r="E64" s="55" t="s">
        <v>41</v>
      </c>
      <c r="F64" s="51">
        <v>148</v>
      </c>
      <c r="G64" s="51">
        <f t="shared" si="2"/>
        <v>888000</v>
      </c>
    </row>
    <row r="65" spans="1:7" s="10" customFormat="1" ht="12.75" customHeight="1" x14ac:dyDescent="0.2">
      <c r="A65" s="39"/>
      <c r="B65" s="56" t="s">
        <v>91</v>
      </c>
      <c r="C65" s="57"/>
      <c r="D65" s="57"/>
      <c r="E65" s="57"/>
      <c r="F65" s="57"/>
      <c r="G65" s="51">
        <f t="shared" si="2"/>
        <v>0</v>
      </c>
    </row>
    <row r="66" spans="1:7" s="10" customFormat="1" ht="12.75" customHeight="1" x14ac:dyDescent="0.2">
      <c r="A66" s="39"/>
      <c r="B66" s="58" t="s">
        <v>92</v>
      </c>
      <c r="C66" s="59" t="s">
        <v>70</v>
      </c>
      <c r="D66" s="59">
        <v>2</v>
      </c>
      <c r="E66" s="54" t="s">
        <v>80</v>
      </c>
      <c r="F66" s="59">
        <v>66683</v>
      </c>
      <c r="G66" s="51">
        <f t="shared" si="2"/>
        <v>133366</v>
      </c>
    </row>
    <row r="67" spans="1:7" s="10" customFormat="1" ht="12.75" customHeight="1" x14ac:dyDescent="0.2">
      <c r="A67" s="39"/>
      <c r="B67" s="58" t="s">
        <v>93</v>
      </c>
      <c r="C67" s="59" t="s">
        <v>77</v>
      </c>
      <c r="D67" s="59">
        <v>15</v>
      </c>
      <c r="E67" s="54" t="s">
        <v>80</v>
      </c>
      <c r="F67" s="59">
        <v>5462</v>
      </c>
      <c r="G67" s="51">
        <f t="shared" si="2"/>
        <v>81930</v>
      </c>
    </row>
    <row r="68" spans="1:7" s="10" customFormat="1" ht="12.75" customHeight="1" x14ac:dyDescent="0.2">
      <c r="A68" s="39"/>
      <c r="B68" s="58" t="s">
        <v>94</v>
      </c>
      <c r="C68" s="59" t="s">
        <v>77</v>
      </c>
      <c r="D68" s="59">
        <v>2</v>
      </c>
      <c r="E68" s="54" t="s">
        <v>95</v>
      </c>
      <c r="F68" s="59">
        <v>38655</v>
      </c>
      <c r="G68" s="51">
        <f t="shared" si="2"/>
        <v>77310</v>
      </c>
    </row>
    <row r="69" spans="1:7" s="10" customFormat="1" ht="12.75" customHeight="1" x14ac:dyDescent="0.2">
      <c r="A69" s="39"/>
      <c r="B69" s="123" t="s">
        <v>96</v>
      </c>
      <c r="C69" s="59" t="s">
        <v>77</v>
      </c>
      <c r="D69" s="59">
        <v>2</v>
      </c>
      <c r="E69" s="54" t="s">
        <v>95</v>
      </c>
      <c r="F69" s="59">
        <v>55042</v>
      </c>
      <c r="G69" s="51">
        <f t="shared" si="2"/>
        <v>110084</v>
      </c>
    </row>
    <row r="70" spans="1:7" s="10" customFormat="1" ht="12.75" customHeight="1" x14ac:dyDescent="0.2">
      <c r="A70" s="39"/>
      <c r="B70" s="58" t="s">
        <v>97</v>
      </c>
      <c r="C70" s="59" t="s">
        <v>77</v>
      </c>
      <c r="D70" s="59">
        <v>0.5</v>
      </c>
      <c r="E70" s="54" t="s">
        <v>83</v>
      </c>
      <c r="F70" s="59">
        <v>510504</v>
      </c>
      <c r="G70" s="51">
        <f t="shared" si="2"/>
        <v>255252</v>
      </c>
    </row>
    <row r="71" spans="1:7" s="10" customFormat="1" ht="12.75" customHeight="1" x14ac:dyDescent="0.2">
      <c r="A71" s="39"/>
      <c r="B71" s="58" t="s">
        <v>98</v>
      </c>
      <c r="C71" s="59" t="s">
        <v>77</v>
      </c>
      <c r="D71" s="59">
        <v>0.5</v>
      </c>
      <c r="E71" s="54" t="s">
        <v>95</v>
      </c>
      <c r="F71" s="59">
        <v>129580</v>
      </c>
      <c r="G71" s="51">
        <f t="shared" si="2"/>
        <v>64790</v>
      </c>
    </row>
    <row r="72" spans="1:7" s="10" customFormat="1" ht="12.75" customHeight="1" x14ac:dyDescent="0.2">
      <c r="A72" s="39"/>
      <c r="B72" s="58" t="s">
        <v>99</v>
      </c>
      <c r="C72" s="59" t="s">
        <v>70</v>
      </c>
      <c r="D72" s="59">
        <v>0.7</v>
      </c>
      <c r="E72" s="54" t="s">
        <v>95</v>
      </c>
      <c r="F72" s="59">
        <v>72941</v>
      </c>
      <c r="G72" s="51">
        <f t="shared" si="2"/>
        <v>51058.7</v>
      </c>
    </row>
    <row r="73" spans="1:7" s="10" customFormat="1" ht="12.75" customHeight="1" x14ac:dyDescent="0.2">
      <c r="A73" s="39"/>
      <c r="B73" s="58" t="s">
        <v>100</v>
      </c>
      <c r="C73" s="59" t="s">
        <v>70</v>
      </c>
      <c r="D73" s="59">
        <v>0.2</v>
      </c>
      <c r="E73" s="54" t="s">
        <v>83</v>
      </c>
      <c r="F73" s="59">
        <v>221010</v>
      </c>
      <c r="G73" s="51">
        <f>(D73*F73)</f>
        <v>44202</v>
      </c>
    </row>
    <row r="74" spans="1:7" s="10" customFormat="1" ht="12.75" customHeight="1" x14ac:dyDescent="0.2">
      <c r="A74" s="39"/>
      <c r="B74" s="58" t="s">
        <v>101</v>
      </c>
      <c r="C74" s="59" t="s">
        <v>77</v>
      </c>
      <c r="D74" s="59">
        <v>4</v>
      </c>
      <c r="E74" s="54" t="s">
        <v>80</v>
      </c>
      <c r="F74" s="59">
        <v>17647</v>
      </c>
      <c r="G74" s="51">
        <f t="shared" si="2"/>
        <v>70588</v>
      </c>
    </row>
    <row r="75" spans="1:7" s="10" customFormat="1" ht="12.75" customHeight="1" x14ac:dyDescent="0.2">
      <c r="A75" s="39"/>
      <c r="B75" s="58" t="s">
        <v>102</v>
      </c>
      <c r="C75" s="60" t="s">
        <v>77</v>
      </c>
      <c r="D75" s="61">
        <v>1</v>
      </c>
      <c r="E75" s="54" t="s">
        <v>95</v>
      </c>
      <c r="F75" s="61">
        <v>70000</v>
      </c>
      <c r="G75" s="51">
        <f t="shared" si="2"/>
        <v>70000</v>
      </c>
    </row>
    <row r="76" spans="1:7" s="10" customFormat="1" ht="12.75" customHeight="1" x14ac:dyDescent="0.2">
      <c r="A76" s="39"/>
      <c r="B76" s="58" t="s">
        <v>103</v>
      </c>
      <c r="C76" s="62" t="s">
        <v>77</v>
      </c>
      <c r="D76" s="63">
        <v>0.5</v>
      </c>
      <c r="E76" s="54" t="s">
        <v>95</v>
      </c>
      <c r="F76" s="63">
        <v>166386</v>
      </c>
      <c r="G76" s="51">
        <f t="shared" si="2"/>
        <v>83193</v>
      </c>
    </row>
    <row r="77" spans="1:7" s="10" customFormat="1" ht="12.75" customHeight="1" x14ac:dyDescent="0.2">
      <c r="A77" s="39"/>
      <c r="B77" s="58" t="s">
        <v>104</v>
      </c>
      <c r="C77" s="62" t="s">
        <v>70</v>
      </c>
      <c r="D77" s="63">
        <v>0.6</v>
      </c>
      <c r="E77" s="54" t="s">
        <v>95</v>
      </c>
      <c r="F77" s="63">
        <v>82110</v>
      </c>
      <c r="G77" s="51">
        <f t="shared" si="2"/>
        <v>49266</v>
      </c>
    </row>
    <row r="78" spans="1:7" s="10" customFormat="1" ht="13.5" customHeight="1" x14ac:dyDescent="0.25">
      <c r="A78" s="5"/>
      <c r="B78" s="45" t="s">
        <v>105</v>
      </c>
      <c r="C78" s="46"/>
      <c r="D78" s="46"/>
      <c r="E78" s="46"/>
      <c r="F78" s="46"/>
      <c r="G78" s="46">
        <f>SUM(G48:G77)</f>
        <v>13702749.699999999</v>
      </c>
    </row>
    <row r="79" spans="1:7" s="10" customFormat="1" ht="12" customHeight="1" x14ac:dyDescent="0.25">
      <c r="A79" s="13"/>
      <c r="B79" s="35"/>
      <c r="C79" s="36"/>
      <c r="D79" s="36"/>
      <c r="E79" s="36"/>
      <c r="F79" s="36"/>
      <c r="G79" s="36"/>
    </row>
    <row r="80" spans="1:7" s="10" customFormat="1" ht="12" customHeight="1" x14ac:dyDescent="0.25">
      <c r="A80" s="5"/>
      <c r="B80" s="28" t="s">
        <v>106</v>
      </c>
      <c r="C80" s="29"/>
      <c r="D80" s="30"/>
      <c r="E80" s="30"/>
      <c r="F80" s="30"/>
      <c r="G80" s="30"/>
    </row>
    <row r="81" spans="1:7" s="10" customFormat="1" ht="24" customHeight="1" x14ac:dyDescent="0.25">
      <c r="A81" s="5"/>
      <c r="B81" s="37" t="s">
        <v>107</v>
      </c>
      <c r="C81" s="38" t="s">
        <v>62</v>
      </c>
      <c r="D81" s="64" t="s">
        <v>63</v>
      </c>
      <c r="E81" s="37" t="s">
        <v>28</v>
      </c>
      <c r="F81" s="64" t="s">
        <v>29</v>
      </c>
      <c r="G81" s="65" t="s">
        <v>30</v>
      </c>
    </row>
    <row r="82" spans="1:7" s="10" customFormat="1" ht="15.75" customHeight="1" x14ac:dyDescent="0.2">
      <c r="A82" s="39"/>
      <c r="B82" s="53" t="s">
        <v>108</v>
      </c>
      <c r="C82" s="66" t="s">
        <v>109</v>
      </c>
      <c r="D82" s="67">
        <v>1</v>
      </c>
      <c r="E82" s="68" t="s">
        <v>110</v>
      </c>
      <c r="F82" s="67">
        <v>2100000</v>
      </c>
      <c r="G82" s="67">
        <f t="shared" ref="G82:G87" si="3">(D82*F82)</f>
        <v>2100000</v>
      </c>
    </row>
    <row r="83" spans="1:7" s="10" customFormat="1" ht="15" customHeight="1" x14ac:dyDescent="0.2">
      <c r="A83" s="39"/>
      <c r="B83" s="53" t="s">
        <v>111</v>
      </c>
      <c r="C83" s="66" t="s">
        <v>112</v>
      </c>
      <c r="D83" s="67">
        <v>20</v>
      </c>
      <c r="E83" s="68" t="s">
        <v>113</v>
      </c>
      <c r="F83" s="67">
        <v>10924</v>
      </c>
      <c r="G83" s="67">
        <f t="shared" si="3"/>
        <v>218480</v>
      </c>
    </row>
    <row r="84" spans="1:7" s="10" customFormat="1" ht="13.5" customHeight="1" x14ac:dyDescent="0.2">
      <c r="A84" s="39"/>
      <c r="B84" s="53" t="s">
        <v>114</v>
      </c>
      <c r="C84" s="66" t="s">
        <v>112</v>
      </c>
      <c r="D84" s="67">
        <v>20</v>
      </c>
      <c r="E84" s="68" t="s">
        <v>115</v>
      </c>
      <c r="F84" s="67">
        <v>3319</v>
      </c>
      <c r="G84" s="67">
        <f t="shared" si="3"/>
        <v>66380</v>
      </c>
    </row>
    <row r="85" spans="1:7" s="10" customFormat="1" ht="13.5" customHeight="1" x14ac:dyDescent="0.2">
      <c r="A85" s="39"/>
      <c r="B85" s="53" t="s">
        <v>116</v>
      </c>
      <c r="C85" s="66" t="s">
        <v>109</v>
      </c>
      <c r="D85" s="67">
        <v>6111</v>
      </c>
      <c r="E85" s="68" t="s">
        <v>117</v>
      </c>
      <c r="F85" s="67">
        <v>1600</v>
      </c>
      <c r="G85" s="67">
        <f t="shared" si="3"/>
        <v>9777600</v>
      </c>
    </row>
    <row r="86" spans="1:7" s="10" customFormat="1" ht="15" customHeight="1" x14ac:dyDescent="0.2">
      <c r="A86" s="39"/>
      <c r="B86" s="53" t="s">
        <v>118</v>
      </c>
      <c r="C86" s="69" t="s">
        <v>109</v>
      </c>
      <c r="D86" s="67">
        <v>4</v>
      </c>
      <c r="E86" s="70" t="s">
        <v>119</v>
      </c>
      <c r="F86" s="67">
        <v>182513</v>
      </c>
      <c r="G86" s="67">
        <f t="shared" si="3"/>
        <v>730052</v>
      </c>
    </row>
    <row r="87" spans="1:7" s="72" customFormat="1" ht="11.25" customHeight="1" x14ac:dyDescent="0.2">
      <c r="A87" s="71"/>
      <c r="B87" s="53" t="s">
        <v>120</v>
      </c>
      <c r="C87" s="69" t="s">
        <v>121</v>
      </c>
      <c r="D87" s="67">
        <v>30</v>
      </c>
      <c r="E87" s="70" t="s">
        <v>115</v>
      </c>
      <c r="F87" s="67">
        <v>3151</v>
      </c>
      <c r="G87" s="67">
        <f t="shared" si="3"/>
        <v>94530</v>
      </c>
    </row>
    <row r="88" spans="1:7" s="10" customFormat="1" ht="13.5" customHeight="1" x14ac:dyDescent="0.25">
      <c r="A88" s="5"/>
      <c r="B88" s="45" t="s">
        <v>122</v>
      </c>
      <c r="C88" s="46"/>
      <c r="D88" s="46"/>
      <c r="E88" s="46"/>
      <c r="F88" s="46"/>
      <c r="G88" s="46">
        <f>SUM(G82:G87)</f>
        <v>12987042</v>
      </c>
    </row>
    <row r="89" spans="1:7" s="10" customFormat="1" ht="12" customHeight="1" x14ac:dyDescent="0.25">
      <c r="A89" s="13"/>
      <c r="B89" s="73"/>
      <c r="C89" s="73"/>
      <c r="D89" s="73"/>
      <c r="E89" s="73"/>
      <c r="F89" s="73"/>
      <c r="G89" s="73"/>
    </row>
    <row r="90" spans="1:7" s="10" customFormat="1" ht="12" customHeight="1" x14ac:dyDescent="0.25">
      <c r="A90" s="39"/>
      <c r="B90" s="74" t="s">
        <v>123</v>
      </c>
      <c r="C90" s="75"/>
      <c r="D90" s="75"/>
      <c r="E90" s="75"/>
      <c r="F90" s="75"/>
      <c r="G90" s="76">
        <f>G31+G44+G78+G88</f>
        <v>34349791.700000003</v>
      </c>
    </row>
    <row r="91" spans="1:7" s="10" customFormat="1" ht="12" customHeight="1" x14ac:dyDescent="0.25">
      <c r="A91" s="39"/>
      <c r="B91" s="77" t="s">
        <v>124</v>
      </c>
      <c r="C91" s="31"/>
      <c r="D91" s="31"/>
      <c r="E91" s="31"/>
      <c r="F91" s="31"/>
      <c r="G91" s="78">
        <f>G90*0.05</f>
        <v>1717489.5850000002</v>
      </c>
    </row>
    <row r="92" spans="1:7" s="10" customFormat="1" ht="12" customHeight="1" x14ac:dyDescent="0.25">
      <c r="A92" s="39"/>
      <c r="B92" s="79" t="s">
        <v>125</v>
      </c>
      <c r="C92" s="28"/>
      <c r="D92" s="28"/>
      <c r="E92" s="28"/>
      <c r="F92" s="28"/>
      <c r="G92" s="80">
        <f>G91+G90</f>
        <v>36067281.285000004</v>
      </c>
    </row>
    <row r="93" spans="1:7" s="10" customFormat="1" ht="12" customHeight="1" x14ac:dyDescent="0.25">
      <c r="A93" s="39"/>
      <c r="B93" s="77" t="s">
        <v>126</v>
      </c>
      <c r="C93" s="31"/>
      <c r="D93" s="31"/>
      <c r="E93" s="31"/>
      <c r="F93" s="31"/>
      <c r="G93" s="78">
        <f>G12</f>
        <v>66000000</v>
      </c>
    </row>
    <row r="94" spans="1:7" s="10" customFormat="1" ht="12" customHeight="1" x14ac:dyDescent="0.25">
      <c r="A94" s="39"/>
      <c r="B94" s="81" t="s">
        <v>127</v>
      </c>
      <c r="C94" s="82"/>
      <c r="D94" s="82"/>
      <c r="E94" s="82"/>
      <c r="F94" s="82"/>
      <c r="G94" s="83">
        <f>G93-G92</f>
        <v>29932718.714999996</v>
      </c>
    </row>
    <row r="95" spans="1:7" s="10" customFormat="1" ht="12" customHeight="1" x14ac:dyDescent="0.25">
      <c r="A95" s="39"/>
      <c r="B95" s="84" t="s">
        <v>128</v>
      </c>
      <c r="C95" s="85"/>
      <c r="D95" s="85"/>
      <c r="E95" s="85"/>
      <c r="F95" s="85"/>
      <c r="G95" s="85"/>
    </row>
    <row r="96" spans="1:7" s="10" customFormat="1" ht="12.75" customHeight="1" thickBot="1" x14ac:dyDescent="0.3">
      <c r="A96" s="39"/>
      <c r="B96" s="84"/>
      <c r="C96" s="85"/>
      <c r="D96" s="85"/>
      <c r="E96" s="85"/>
      <c r="F96" s="85"/>
      <c r="G96" s="85"/>
    </row>
    <row r="97" spans="1:7" s="10" customFormat="1" ht="12" customHeight="1" x14ac:dyDescent="0.25">
      <c r="A97" s="39"/>
      <c r="B97" s="86" t="s">
        <v>129</v>
      </c>
      <c r="C97" s="87"/>
      <c r="D97" s="87"/>
      <c r="E97" s="87"/>
      <c r="F97" s="88"/>
      <c r="G97" s="85"/>
    </row>
    <row r="98" spans="1:7" s="10" customFormat="1" ht="12" customHeight="1" x14ac:dyDescent="0.25">
      <c r="A98" s="39"/>
      <c r="B98" s="89" t="s">
        <v>130</v>
      </c>
      <c r="C98" s="84"/>
      <c r="D98" s="84"/>
      <c r="E98" s="84"/>
      <c r="F98" s="90"/>
      <c r="G98" s="85"/>
    </row>
    <row r="99" spans="1:7" s="10" customFormat="1" ht="12" customHeight="1" x14ac:dyDescent="0.25">
      <c r="A99" s="39"/>
      <c r="B99" s="89" t="s">
        <v>131</v>
      </c>
      <c r="C99" s="84"/>
      <c r="D99" s="84"/>
      <c r="E99" s="84"/>
      <c r="F99" s="90"/>
      <c r="G99" s="85"/>
    </row>
    <row r="100" spans="1:7" s="10" customFormat="1" ht="12" customHeight="1" x14ac:dyDescent="0.25">
      <c r="A100" s="39"/>
      <c r="B100" s="89" t="s">
        <v>132</v>
      </c>
      <c r="C100" s="84"/>
      <c r="D100" s="84"/>
      <c r="E100" s="84"/>
      <c r="F100" s="90"/>
      <c r="G100" s="85"/>
    </row>
    <row r="101" spans="1:7" s="10" customFormat="1" ht="12" customHeight="1" x14ac:dyDescent="0.25">
      <c r="A101" s="39"/>
      <c r="B101" s="89" t="s">
        <v>133</v>
      </c>
      <c r="C101" s="84"/>
      <c r="D101" s="84"/>
      <c r="E101" s="84"/>
      <c r="F101" s="90"/>
      <c r="G101" s="85"/>
    </row>
    <row r="102" spans="1:7" s="10" customFormat="1" ht="12" customHeight="1" x14ac:dyDescent="0.25">
      <c r="A102" s="39"/>
      <c r="B102" s="89" t="s">
        <v>134</v>
      </c>
      <c r="C102" s="84"/>
      <c r="D102" s="84"/>
      <c r="E102" s="84"/>
      <c r="F102" s="90"/>
      <c r="G102" s="85"/>
    </row>
    <row r="103" spans="1:7" s="10" customFormat="1" ht="12.75" customHeight="1" thickBot="1" x14ac:dyDescent="0.3">
      <c r="A103" s="39"/>
      <c r="B103" s="91" t="s">
        <v>135</v>
      </c>
      <c r="C103" s="92"/>
      <c r="D103" s="92"/>
      <c r="E103" s="92"/>
      <c r="F103" s="93"/>
      <c r="G103" s="85"/>
    </row>
    <row r="104" spans="1:7" s="10" customFormat="1" ht="12.75" customHeight="1" x14ac:dyDescent="0.25">
      <c r="A104" s="39"/>
      <c r="B104" s="84"/>
      <c r="C104" s="84"/>
      <c r="D104" s="84"/>
      <c r="E104" s="84"/>
      <c r="F104" s="84"/>
      <c r="G104" s="85"/>
    </row>
    <row r="105" spans="1:7" s="10" customFormat="1" ht="15" customHeight="1" thickBot="1" x14ac:dyDescent="0.3">
      <c r="A105" s="39"/>
      <c r="B105" s="131" t="s">
        <v>136</v>
      </c>
      <c r="C105" s="132"/>
      <c r="D105" s="94"/>
      <c r="E105" s="95"/>
      <c r="F105" s="95"/>
      <c r="G105" s="85"/>
    </row>
    <row r="106" spans="1:7" s="10" customFormat="1" ht="12" customHeight="1" x14ac:dyDescent="0.25">
      <c r="A106" s="39"/>
      <c r="B106" s="96" t="s">
        <v>107</v>
      </c>
      <c r="C106" s="97" t="s">
        <v>137</v>
      </c>
      <c r="D106" s="98" t="s">
        <v>138</v>
      </c>
      <c r="E106" s="95"/>
      <c r="F106" s="95"/>
      <c r="G106" s="85"/>
    </row>
    <row r="107" spans="1:7" s="10" customFormat="1" ht="12" customHeight="1" x14ac:dyDescent="0.25">
      <c r="A107" s="39"/>
      <c r="B107" s="99" t="s">
        <v>139</v>
      </c>
      <c r="C107" s="100">
        <f>G31</f>
        <v>6800000</v>
      </c>
      <c r="D107" s="101">
        <f>(C107/C113)</f>
        <v>0.18853652833622497</v>
      </c>
      <c r="E107" s="95"/>
      <c r="F107" s="95"/>
      <c r="G107" s="85"/>
    </row>
    <row r="108" spans="1:7" s="10" customFormat="1" ht="12" customHeight="1" x14ac:dyDescent="0.25">
      <c r="A108" s="39"/>
      <c r="B108" s="99" t="s">
        <v>140</v>
      </c>
      <c r="C108" s="100">
        <v>0</v>
      </c>
      <c r="D108" s="101">
        <v>0</v>
      </c>
      <c r="E108" s="95"/>
      <c r="F108" s="95"/>
      <c r="G108" s="85"/>
    </row>
    <row r="109" spans="1:7" s="10" customFormat="1" ht="12" customHeight="1" x14ac:dyDescent="0.25">
      <c r="A109" s="39"/>
      <c r="B109" s="99" t="s">
        <v>141</v>
      </c>
      <c r="C109" s="100">
        <f>G44</f>
        <v>860000</v>
      </c>
      <c r="D109" s="101">
        <f>(C109/C113)</f>
        <v>2.3844325642522569E-2</v>
      </c>
      <c r="E109" s="95"/>
      <c r="F109" s="95"/>
      <c r="G109" s="85"/>
    </row>
    <row r="110" spans="1:7" s="10" customFormat="1" ht="12" customHeight="1" x14ac:dyDescent="0.25">
      <c r="A110" s="39"/>
      <c r="B110" s="99" t="s">
        <v>61</v>
      </c>
      <c r="C110" s="100">
        <f>G78</f>
        <v>13702749.699999999</v>
      </c>
      <c r="D110" s="101">
        <f>(C110/C113)</f>
        <v>0.37992189074974236</v>
      </c>
      <c r="E110" s="95"/>
      <c r="F110" s="95"/>
      <c r="G110" s="85"/>
    </row>
    <row r="111" spans="1:7" s="10" customFormat="1" ht="12" customHeight="1" x14ac:dyDescent="0.25">
      <c r="A111" s="39"/>
      <c r="B111" s="99" t="s">
        <v>142</v>
      </c>
      <c r="C111" s="100">
        <f>G88</f>
        <v>12987042</v>
      </c>
      <c r="D111" s="101">
        <f>(C111/C113)</f>
        <v>0.36007820765246235</v>
      </c>
      <c r="E111" s="102"/>
      <c r="F111" s="102"/>
      <c r="G111" s="85"/>
    </row>
    <row r="112" spans="1:7" s="10" customFormat="1" ht="12" customHeight="1" x14ac:dyDescent="0.25">
      <c r="A112" s="39"/>
      <c r="B112" s="99" t="s">
        <v>143</v>
      </c>
      <c r="C112" s="100">
        <f>G91</f>
        <v>1717489.5850000002</v>
      </c>
      <c r="D112" s="101">
        <f>(C112/C113)</f>
        <v>4.7619047619047616E-2</v>
      </c>
      <c r="E112" s="102"/>
      <c r="F112" s="102"/>
      <c r="G112" s="85"/>
    </row>
    <row r="113" spans="1:7" s="10" customFormat="1" ht="12.75" customHeight="1" thickBot="1" x14ac:dyDescent="0.3">
      <c r="A113" s="39"/>
      <c r="B113" s="103" t="s">
        <v>144</v>
      </c>
      <c r="C113" s="104">
        <f>SUM(C107:C112)</f>
        <v>36067281.285000004</v>
      </c>
      <c r="D113" s="105">
        <f>SUM(D107:D112)</f>
        <v>0.99999999999999978</v>
      </c>
      <c r="E113" s="102"/>
      <c r="F113" s="102"/>
      <c r="G113" s="85"/>
    </row>
    <row r="114" spans="1:7" s="10" customFormat="1" ht="12" customHeight="1" x14ac:dyDescent="0.25">
      <c r="A114" s="39"/>
      <c r="B114" s="84"/>
      <c r="C114" s="85"/>
      <c r="D114" s="85"/>
      <c r="E114" s="85"/>
      <c r="F114" s="85"/>
      <c r="G114" s="85"/>
    </row>
    <row r="115" spans="1:7" s="10" customFormat="1" ht="12.75" customHeight="1" x14ac:dyDescent="0.25">
      <c r="A115" s="39"/>
      <c r="B115" s="106"/>
      <c r="C115" s="85"/>
      <c r="D115" s="85"/>
      <c r="E115" s="85"/>
      <c r="F115" s="85"/>
      <c r="G115" s="85"/>
    </row>
    <row r="116" spans="1:7" s="10" customFormat="1" ht="12" customHeight="1" thickBot="1" x14ac:dyDescent="0.3">
      <c r="A116" s="107"/>
      <c r="B116" s="108"/>
      <c r="C116" s="109" t="s">
        <v>145</v>
      </c>
      <c r="D116" s="110"/>
      <c r="E116" s="111"/>
      <c r="F116" s="112"/>
      <c r="G116" s="85"/>
    </row>
    <row r="117" spans="1:7" s="10" customFormat="1" ht="12" customHeight="1" x14ac:dyDescent="0.25">
      <c r="A117" s="39"/>
      <c r="B117" s="113" t="s">
        <v>146</v>
      </c>
      <c r="C117" s="114">
        <v>100000</v>
      </c>
      <c r="D117" s="114">
        <v>110000</v>
      </c>
      <c r="E117" s="115">
        <v>120000</v>
      </c>
      <c r="F117" s="116"/>
      <c r="G117" s="117"/>
    </row>
    <row r="118" spans="1:7" s="10" customFormat="1" ht="12.75" customHeight="1" thickBot="1" x14ac:dyDescent="0.3">
      <c r="A118" s="39"/>
      <c r="B118" s="103" t="s">
        <v>147</v>
      </c>
      <c r="C118" s="118">
        <f>(G92/C117)</f>
        <v>360.67281285000001</v>
      </c>
      <c r="D118" s="118">
        <f>(G92/D117)</f>
        <v>327.88437531818187</v>
      </c>
      <c r="E118" s="119">
        <f>(G92/E117)</f>
        <v>300.56067737500001</v>
      </c>
      <c r="F118" s="116"/>
      <c r="G118" s="117"/>
    </row>
    <row r="119" spans="1:7" s="10" customFormat="1" ht="15.6" customHeight="1" x14ac:dyDescent="0.25">
      <c r="A119" s="39"/>
      <c r="B119" s="130" t="s">
        <v>148</v>
      </c>
      <c r="C119" s="130"/>
      <c r="D119" s="130"/>
      <c r="E119" s="130"/>
      <c r="F119" s="84"/>
      <c r="G119" s="84"/>
    </row>
    <row r="120" spans="1:7" s="10" customFormat="1" ht="11.25" customHeight="1" x14ac:dyDescent="0.25"/>
    <row r="121" spans="1:7" s="120" customFormat="1" ht="11.25" customHeight="1" x14ac:dyDescent="0.25"/>
    <row r="122" spans="1:7" s="120" customFormat="1" ht="11.25" customHeight="1" x14ac:dyDescent="0.25"/>
  </sheetData>
  <mergeCells count="9">
    <mergeCell ref="E9:F9"/>
    <mergeCell ref="E14:F14"/>
    <mergeCell ref="E15:F15"/>
    <mergeCell ref="B17:G17"/>
    <mergeCell ref="B119:E119"/>
    <mergeCell ref="B105:C105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Franco Indet.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2023-03-30T11:36:20Z</dcterms:modified>
  <cp:category/>
  <cp:contentStatus/>
</cp:coreProperties>
</file>