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Tomate Franco Indet. Malla AV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G72" i="1"/>
  <c r="G66" i="1"/>
  <c r="G61" i="1"/>
  <c r="G60" i="1"/>
  <c r="F58" i="1"/>
  <c r="G58" i="1" s="1"/>
  <c r="G55" i="1"/>
  <c r="G53" i="1"/>
  <c r="G52" i="1"/>
  <c r="G51" i="1"/>
  <c r="G87" i="1"/>
  <c r="G86" i="1"/>
  <c r="G85" i="1"/>
  <c r="G84" i="1"/>
  <c r="G82" i="1"/>
  <c r="G81" i="1"/>
  <c r="G76" i="1"/>
  <c r="G75" i="1"/>
  <c r="G74" i="1"/>
  <c r="G73" i="1"/>
  <c r="G71" i="1"/>
  <c r="G70" i="1"/>
  <c r="G69" i="1"/>
  <c r="G68" i="1"/>
  <c r="G67" i="1"/>
  <c r="G65" i="1"/>
  <c r="G64" i="1"/>
  <c r="G63" i="1"/>
  <c r="G62" i="1"/>
  <c r="G59" i="1"/>
  <c r="G57" i="1"/>
  <c r="G56" i="1"/>
  <c r="G54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88" i="1" l="1"/>
  <c r="G77" i="1" l="1"/>
  <c r="G41" i="1" l="1"/>
  <c r="G42" i="1"/>
  <c r="G43" i="1"/>
  <c r="G40" i="1"/>
  <c r="G31" i="1" l="1"/>
  <c r="G44" i="1" l="1"/>
  <c r="C111" i="1" l="1"/>
  <c r="C109" i="1"/>
  <c r="G93" i="1"/>
  <c r="C107" i="1" l="1"/>
  <c r="C110" i="1"/>
  <c r="G90" i="1" l="1"/>
  <c r="G91" i="1" s="1"/>
  <c r="G92" i="1" l="1"/>
  <c r="D118" i="1" s="1"/>
  <c r="C112" i="1"/>
  <c r="E118" i="1" l="1"/>
  <c r="C118" i="1"/>
  <c r="G94" i="1"/>
  <c r="C113" i="1"/>
  <c r="D110" i="1" l="1"/>
  <c r="D109" i="1"/>
  <c r="D111" i="1"/>
  <c r="D107" i="1"/>
  <c r="D112" i="1"/>
  <c r="D113" i="1" l="1"/>
</calcChain>
</file>

<file path=xl/sharedStrings.xml><?xml version="1.0" encoding="utf-8"?>
<sst xmlns="http://schemas.openxmlformats.org/spreadsheetml/2006/main" count="237" uniqueCount="151">
  <si>
    <t>RUBRO O CULTIVO</t>
  </si>
  <si>
    <t>TOMATE FRANCO INDETERM. BAJO MALLA ANTIVECTORES</t>
  </si>
  <si>
    <t>RENDIMIENTO (Kg/Há.)</t>
  </si>
  <si>
    <t>VARIEDAD</t>
  </si>
  <si>
    <t>Naomi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</si>
  <si>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</si>
  <si>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</si>
  <si>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</si>
  <si>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</si>
  <si>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</si>
  <si>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</si>
  <si>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</si>
  <si>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</si>
  <si>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</si>
  <si>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</si>
  <si>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</si>
  <si>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</si>
  <si>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</si>
  <si>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Lluta_ Chaca- P Concordia</t>
  </si>
  <si>
    <t>FECHA DE COSECHA</t>
  </si>
  <si>
    <t>junio- 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</si>
  <si>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</si>
  <si>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</si>
  <si>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</si>
  <si>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</si>
  <si>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</si>
  <si>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</si>
  <si>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</si>
  <si>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</si>
  <si>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</si>
  <si>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</si>
  <si>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</si>
  <si>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Aseo (limpieza)</t>
  </si>
  <si>
    <t>JH</t>
  </si>
  <si>
    <t>marzo-agosto</t>
  </si>
  <si>
    <t>Entutorado (sacar y colocar)</t>
  </si>
  <si>
    <t>marzo-abril</t>
  </si>
  <si>
    <t>Trasplante</t>
  </si>
  <si>
    <t>Replante</t>
  </si>
  <si>
    <t>marzo abril</t>
  </si>
  <si>
    <t>Riego y fertirrigación</t>
  </si>
  <si>
    <t>Aplicación materia orgánica</t>
  </si>
  <si>
    <t>febrero-marzo</t>
  </si>
  <si>
    <t>Poda</t>
  </si>
  <si>
    <t>mayo-agosto</t>
  </si>
  <si>
    <t>Amarra</t>
  </si>
  <si>
    <t>mayo-septiembre</t>
  </si>
  <si>
    <t>Aplicación agroquímicos</t>
  </si>
  <si>
    <t>abril-agosto</t>
  </si>
  <si>
    <t>Cosecha</t>
  </si>
  <si>
    <t>junio-agosto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</si>
  <si>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</si>
  <si>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</si>
  <si>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</si>
  <si>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</si>
  <si>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</si>
  <si>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</si>
  <si>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</si>
  <si>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</si>
  <si>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</si>
  <si>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</si>
  <si>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</si>
  <si>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</si>
  <si>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</si>
  <si>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</si>
  <si>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</si>
  <si>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plantulas)</t>
  </si>
  <si>
    <t xml:space="preserve">u </t>
  </si>
  <si>
    <t xml:space="preserve">marzo </t>
  </si>
  <si>
    <t>FERTILIZANTES</t>
  </si>
  <si>
    <t>Fosfato Monopotásico</t>
  </si>
  <si>
    <t>Kg</t>
  </si>
  <si>
    <t>Nitrato de Calcio</t>
  </si>
  <si>
    <t>abril-octubre</t>
  </si>
  <si>
    <t>Nitrato de Potasio</t>
  </si>
  <si>
    <t>marzo-octubre</t>
  </si>
  <si>
    <t>Ácido Nítrico</t>
  </si>
  <si>
    <t>Lt.</t>
  </si>
  <si>
    <t>mayo-octubre</t>
  </si>
  <si>
    <t>Ácido fosfórico</t>
  </si>
  <si>
    <t>marzo-mayo</t>
  </si>
  <si>
    <t>Nitrato de magnesio</t>
  </si>
  <si>
    <t>marzo-septbre</t>
  </si>
  <si>
    <t>Ultrasol producción</t>
  </si>
  <si>
    <t>Ultrasol desarrollo</t>
  </si>
  <si>
    <t>Ultrasol tomate</t>
  </si>
  <si>
    <t>agosto-octubre</t>
  </si>
  <si>
    <t>fofimax 40- 20</t>
  </si>
  <si>
    <t>marzo- mayo</t>
  </si>
  <si>
    <t>Superfosfato Triple</t>
  </si>
  <si>
    <t>marzo</t>
  </si>
  <si>
    <t>Materia orgánica (guano)</t>
  </si>
  <si>
    <t>Bio Fert (Compost)</t>
  </si>
  <si>
    <t>INSECTICIDAS</t>
  </si>
  <si>
    <t>Nacillus (F)</t>
  </si>
  <si>
    <t>Azufre mojable (F) - Acoidal  WG</t>
  </si>
  <si>
    <t>Master Cop (F)</t>
  </si>
  <si>
    <t>Previcur Energy 840 SL (F)</t>
  </si>
  <si>
    <t>Sucess 48 (I)</t>
  </si>
  <si>
    <t>Bellis (F)</t>
  </si>
  <si>
    <t>Strepto Plus (F)</t>
  </si>
  <si>
    <t>Actara 25 Wg (I) (100 gr)</t>
  </si>
  <si>
    <t>Goldazim 500SC (F)</t>
  </si>
  <si>
    <t>Engeo 247 SC (I)</t>
  </si>
  <si>
    <t>Sunfire 240 SC (I)</t>
  </si>
  <si>
    <t>Evisec 50 SP (I) (200 gr)</t>
  </si>
  <si>
    <t>Subtotal Insumos</t>
  </si>
  <si>
    <t>OTROS</t>
  </si>
  <si>
    <t>Item</t>
  </si>
  <si>
    <t>Servicio de desinfección suelo</t>
  </si>
  <si>
    <t>u</t>
  </si>
  <si>
    <t>febrero- marzo</t>
  </si>
  <si>
    <t>Biorradicante</t>
  </si>
  <si>
    <t>l</t>
  </si>
  <si>
    <t>marzo- abril</t>
  </si>
  <si>
    <t>Ecosalt</t>
  </si>
  <si>
    <t>abril- julio</t>
  </si>
  <si>
    <t>Colmenas abejorros</t>
  </si>
  <si>
    <t>Cajones</t>
  </si>
  <si>
    <t>junio- julio</t>
  </si>
  <si>
    <t>Cintas de riego</t>
  </si>
  <si>
    <t xml:space="preserve">abril </t>
  </si>
  <si>
    <t>Cinta gareta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</si>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</sst>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5" fillId="0" borderId="56" xfId="0" applyFont="1" applyFill="1" applyBorder="1"/>
    <xf numFmtId="49" fontId="6" fillId="2" borderId="6" xfId="0" applyNumberFormat="1" applyFont="1" applyFill="1" applyBorder="1" applyAlignment="1">
      <alignment horizontal="left" vertical="center" wrapText="1"/>
    </xf>
    <xf numFmtId="49" fontId="6" fillId="2" borderId="6" xfId="0" applyNumberFormat="1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6" fillId="2" borderId="55" xfId="0" applyNumberFormat="1" applyFont="1" applyFill="1" applyBorder="1"/>
    <xf numFmtId="49" fontId="1" fillId="2" borderId="6" xfId="0" applyNumberFormat="1" applyFont="1" applyFill="1" applyBorder="1" applyAlignment="1">
      <alignment horizontal="right"/>
    </xf>
    <xf numFmtId="0" fontId="5" fillId="0" borderId="61" xfId="0" applyFont="1" applyFill="1" applyBorder="1" applyAlignment="1">
      <alignment wrapText="1"/>
    </xf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5" fillId="10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1" fillId="2" borderId="55" xfId="0" applyFont="1" applyFill="1" applyBorder="1" applyAlignment="1">
      <alignment horizontal="right"/>
    </xf>
    <xf numFmtId="3" fontId="1" fillId="2" borderId="55" xfId="0" applyNumberFormat="1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0" fontId="1" fillId="10" borderId="60" xfId="0" applyFont="1" applyFill="1" applyBorder="1" applyAlignment="1">
      <alignment horizontal="right"/>
    </xf>
    <xf numFmtId="0" fontId="1" fillId="10" borderId="59" xfId="0" applyFont="1" applyFill="1" applyBorder="1" applyAlignment="1">
      <alignment horizontal="right"/>
    </xf>
    <xf numFmtId="0" fontId="5" fillId="0" borderId="61" xfId="0" applyFont="1" applyFill="1" applyBorder="1" applyAlignment="1">
      <alignment horizontal="right"/>
    </xf>
    <xf numFmtId="3" fontId="1" fillId="10" borderId="59" xfId="0" applyNumberFormat="1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2"/>
  <sheetViews>
    <sheetView showGridLines="0" tabSelected="1" workbookViewId="0">
      <selection activeCell="F98" sqref="F9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20" customFormat="1" ht="33.75" customHeight="1" x14ac:dyDescent="0.2">
      <c r="A9" s="18"/>
      <c r="B9" s="5" t="s">
        <v>0</v>
      </c>
      <c r="C9" s="102" t="s">
        <v>1</v>
      </c>
      <c r="D9" s="6"/>
      <c r="E9" s="153" t="s">
        <v>2</v>
      </c>
      <c r="F9" s="154"/>
      <c r="G9" s="106">
        <v>150000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</row>
    <row r="10" spans="1:255" s="20" customFormat="1" ht="26.25" customHeight="1" x14ac:dyDescent="0.2">
      <c r="A10" s="18"/>
      <c r="B10" s="7" t="s">
        <v>3</v>
      </c>
      <c r="C10" s="102" t="s">
        <v>4</v>
      </c>
      <c r="D10" s="6"/>
      <c r="E10" s="155" t="s">
        <v>5</v>
      </c>
      <c r="F10" s="156"/>
      <c r="G10" s="101" t="s">
        <v>6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</row>
    <row r="11" spans="1:255" s="20" customFormat="1" ht="18" customHeight="1" x14ac:dyDescent="0.2">
      <c r="A11" s="18"/>
      <c r="B11" s="7" t="s">
        <v>7</v>
      </c>
      <c r="C11" s="101" t="s">
        <v>8</v>
      </c>
      <c r="D11" s="6"/>
      <c r="E11" s="155" t="s">
        <v>9</v>
      </c>
      <c r="F11" s="156"/>
      <c r="G11" s="123">
        <v>600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</row>
    <row r="12" spans="1:255" s="20" customFormat="1" ht="11.25" customHeight="1" x14ac:dyDescent="0.2">
      <c r="A12" s="18"/>
      <c r="B12" s="7" t="s">
        <v>10</v>
      </c>
      <c r="C12" s="102" t="s">
        <v>11</v>
      </c>
      <c r="D12" s="6"/>
      <c r="E12" s="104" t="s">
        <v>12</v>
      </c>
      <c r="F12" s="125"/>
      <c r="G12" s="105">
        <f>(G9*G11)</f>
        <v>90000000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</row>
    <row r="13" spans="1:255" s="20" customFormat="1" ht="11.25" customHeight="1" x14ac:dyDescent="0.2">
      <c r="A13" s="18"/>
      <c r="B13" s="7" t="s">
        <v>13</v>
      </c>
      <c r="C13" s="101" t="s">
        <v>14</v>
      </c>
      <c r="D13" s="6"/>
      <c r="E13" s="155" t="s">
        <v>15</v>
      </c>
      <c r="F13" s="156"/>
      <c r="G13" s="101" t="s">
        <v>16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</row>
    <row r="14" spans="1:255" s="20" customFormat="1" ht="13.5" customHeight="1" x14ac:dyDescent="0.2">
      <c r="A14" s="18"/>
      <c r="B14" s="7" t="s">
        <v>17</v>
      </c>
      <c r="C14" s="101" t="s">
        <v>18</v>
      </c>
      <c r="D14" s="6"/>
      <c r="E14" s="155" t="s">
        <v>19</v>
      </c>
      <c r="F14" s="156"/>
      <c r="G14" s="101" t="s">
        <v>20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</row>
    <row r="15" spans="1:255" s="20" customFormat="1" ht="25.5" customHeight="1" x14ac:dyDescent="0.2">
      <c r="A15" s="18"/>
      <c r="B15" s="7" t="s">
        <v>21</v>
      </c>
      <c r="C15" s="103">
        <v>44989</v>
      </c>
      <c r="D15" s="6"/>
      <c r="E15" s="157" t="s">
        <v>22</v>
      </c>
      <c r="F15" s="158"/>
      <c r="G15" s="102" t="s">
        <v>23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</row>
    <row r="16" spans="1:255" s="20" customFormat="1" ht="12" customHeight="1" x14ac:dyDescent="0.25">
      <c r="A16" s="21"/>
      <c r="B16" s="22"/>
      <c r="C16" s="23"/>
      <c r="D16" s="24"/>
      <c r="E16" s="25"/>
      <c r="F16" s="25"/>
      <c r="G16" s="26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</row>
    <row r="17" spans="1:255" s="20" customFormat="1" ht="12" customHeight="1" x14ac:dyDescent="0.25">
      <c r="A17" s="27"/>
      <c r="B17" s="159" t="s">
        <v>24</v>
      </c>
      <c r="C17" s="160"/>
      <c r="D17" s="160"/>
      <c r="E17" s="160"/>
      <c r="F17" s="160"/>
      <c r="G17" s="16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</row>
    <row r="18" spans="1:255" s="20" customFormat="1" ht="12" customHeight="1" x14ac:dyDescent="0.25">
      <c r="A18" s="21"/>
      <c r="B18" s="28"/>
      <c r="C18" s="29"/>
      <c r="D18" s="29"/>
      <c r="E18" s="29"/>
      <c r="F18" s="29"/>
      <c r="G18" s="2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</row>
    <row r="19" spans="1:255" s="20" customFormat="1" ht="12" customHeight="1" x14ac:dyDescent="0.25">
      <c r="A19" s="18"/>
      <c r="B19" s="30" t="s">
        <v>25</v>
      </c>
      <c r="C19" s="31"/>
      <c r="D19" s="24"/>
      <c r="E19" s="24"/>
      <c r="F19" s="24"/>
      <c r="G19" s="24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</row>
    <row r="20" spans="1:255" s="20" customFormat="1" ht="24" customHeight="1" x14ac:dyDescent="0.25">
      <c r="A20" s="27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</row>
    <row r="21" spans="1:255" s="20" customFormat="1" ht="12.75" customHeight="1" x14ac:dyDescent="0.2">
      <c r="A21" s="27"/>
      <c r="B21" s="9" t="s">
        <v>32</v>
      </c>
      <c r="C21" s="102" t="s">
        <v>33</v>
      </c>
      <c r="D21" s="107">
        <v>10</v>
      </c>
      <c r="E21" s="124" t="s">
        <v>34</v>
      </c>
      <c r="F21" s="105">
        <v>45000</v>
      </c>
      <c r="G21" s="105">
        <f t="shared" ref="G21:G30" si="0">(D21*F21)</f>
        <v>450000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</row>
    <row r="22" spans="1:255" s="20" customFormat="1" ht="12.75" customHeight="1" x14ac:dyDescent="0.2">
      <c r="A22" s="27"/>
      <c r="B22" s="9" t="s">
        <v>35</v>
      </c>
      <c r="C22" s="102" t="s">
        <v>33</v>
      </c>
      <c r="D22" s="107">
        <v>5</v>
      </c>
      <c r="E22" s="124" t="s">
        <v>36</v>
      </c>
      <c r="F22" s="105">
        <v>45000</v>
      </c>
      <c r="G22" s="105">
        <f t="shared" si="0"/>
        <v>225000</v>
      </c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</row>
    <row r="23" spans="1:255" s="20" customFormat="1" ht="12.75" customHeight="1" x14ac:dyDescent="0.2">
      <c r="A23" s="27"/>
      <c r="B23" s="9" t="s">
        <v>37</v>
      </c>
      <c r="C23" s="102" t="s">
        <v>33</v>
      </c>
      <c r="D23" s="107">
        <v>10</v>
      </c>
      <c r="E23" s="124" t="s">
        <v>36</v>
      </c>
      <c r="F23" s="105">
        <v>45000</v>
      </c>
      <c r="G23" s="105">
        <f t="shared" si="0"/>
        <v>450000</v>
      </c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</row>
    <row r="24" spans="1:255" s="20" customFormat="1" ht="12.75" customHeight="1" x14ac:dyDescent="0.2">
      <c r="A24" s="27"/>
      <c r="B24" s="9" t="s">
        <v>38</v>
      </c>
      <c r="C24" s="102" t="s">
        <v>33</v>
      </c>
      <c r="D24" s="107">
        <v>1</v>
      </c>
      <c r="E24" s="124" t="s">
        <v>39</v>
      </c>
      <c r="F24" s="105">
        <v>45000</v>
      </c>
      <c r="G24" s="105">
        <f t="shared" si="0"/>
        <v>45000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</row>
    <row r="25" spans="1:255" s="20" customFormat="1" ht="12.75" customHeight="1" x14ac:dyDescent="0.2">
      <c r="A25" s="27"/>
      <c r="B25" s="9" t="s">
        <v>40</v>
      </c>
      <c r="C25" s="102" t="s">
        <v>33</v>
      </c>
      <c r="D25" s="107">
        <v>8</v>
      </c>
      <c r="E25" s="124" t="s">
        <v>34</v>
      </c>
      <c r="F25" s="105">
        <v>45000</v>
      </c>
      <c r="G25" s="105">
        <f t="shared" si="0"/>
        <v>360000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</row>
    <row r="26" spans="1:255" s="20" customFormat="1" ht="12.75" customHeight="1" x14ac:dyDescent="0.2">
      <c r="A26" s="27"/>
      <c r="B26" s="9" t="s">
        <v>41</v>
      </c>
      <c r="C26" s="102" t="s">
        <v>33</v>
      </c>
      <c r="D26" s="107">
        <v>4</v>
      </c>
      <c r="E26" s="124" t="s">
        <v>42</v>
      </c>
      <c r="F26" s="105">
        <v>45000</v>
      </c>
      <c r="G26" s="105">
        <f t="shared" si="0"/>
        <v>180000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</row>
    <row r="27" spans="1:255" s="20" customFormat="1" ht="12.75" customHeight="1" x14ac:dyDescent="0.2">
      <c r="A27" s="27"/>
      <c r="B27" s="9" t="s">
        <v>43</v>
      </c>
      <c r="C27" s="102" t="s">
        <v>33</v>
      </c>
      <c r="D27" s="107">
        <v>30</v>
      </c>
      <c r="E27" s="124" t="s">
        <v>44</v>
      </c>
      <c r="F27" s="105">
        <v>45000</v>
      </c>
      <c r="G27" s="105">
        <f t="shared" si="0"/>
        <v>1350000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</row>
    <row r="28" spans="1:255" s="20" customFormat="1" ht="12.75" customHeight="1" x14ac:dyDescent="0.2">
      <c r="A28" s="27"/>
      <c r="B28" s="9" t="s">
        <v>45</v>
      </c>
      <c r="C28" s="102" t="s">
        <v>33</v>
      </c>
      <c r="D28" s="107">
        <v>10</v>
      </c>
      <c r="E28" s="124" t="s">
        <v>46</v>
      </c>
      <c r="F28" s="105">
        <v>45000</v>
      </c>
      <c r="G28" s="105">
        <f t="shared" si="0"/>
        <v>450000</v>
      </c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</row>
    <row r="29" spans="1:255" s="20" customFormat="1" ht="12.75" customHeight="1" x14ac:dyDescent="0.2">
      <c r="A29" s="27"/>
      <c r="B29" s="9" t="s">
        <v>47</v>
      </c>
      <c r="C29" s="102" t="s">
        <v>33</v>
      </c>
      <c r="D29" s="107">
        <v>10</v>
      </c>
      <c r="E29" s="124" t="s">
        <v>48</v>
      </c>
      <c r="F29" s="105">
        <v>45000</v>
      </c>
      <c r="G29" s="105">
        <f t="shared" si="0"/>
        <v>450000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</row>
    <row r="30" spans="1:255" s="20" customFormat="1" ht="12.75" customHeight="1" x14ac:dyDescent="0.2">
      <c r="A30" s="27"/>
      <c r="B30" s="9" t="s">
        <v>49</v>
      </c>
      <c r="C30" s="102" t="s">
        <v>33</v>
      </c>
      <c r="D30" s="107">
        <v>120</v>
      </c>
      <c r="E30" s="124" t="s">
        <v>50</v>
      </c>
      <c r="F30" s="105">
        <v>45000</v>
      </c>
      <c r="G30" s="105">
        <f t="shared" si="0"/>
        <v>5400000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</row>
    <row r="31" spans="1:255" s="20" customFormat="1" ht="12.75" customHeight="1" x14ac:dyDescent="0.25">
      <c r="A31" s="27"/>
      <c r="B31" s="33" t="s">
        <v>51</v>
      </c>
      <c r="C31" s="99"/>
      <c r="D31" s="99"/>
      <c r="E31" s="99"/>
      <c r="F31" s="99"/>
      <c r="G31" s="100">
        <f>SUM(G21:G30)</f>
        <v>9360000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</row>
    <row r="32" spans="1:255" s="20" customFormat="1" ht="12" customHeight="1" x14ac:dyDescent="0.25">
      <c r="A32" s="21"/>
      <c r="B32" s="28"/>
      <c r="C32" s="29"/>
      <c r="D32" s="29"/>
      <c r="E32" s="29"/>
      <c r="F32" s="34"/>
      <c r="G32" s="34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</row>
    <row r="33" spans="1:255" s="20" customFormat="1" ht="12" customHeight="1" x14ac:dyDescent="0.25">
      <c r="A33" s="18"/>
      <c r="B33" s="35" t="s">
        <v>52</v>
      </c>
      <c r="C33" s="36"/>
      <c r="D33" s="37"/>
      <c r="E33" s="37"/>
      <c r="F33" s="37"/>
      <c r="G33" s="37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</row>
    <row r="34" spans="1:255" s="20" customFormat="1" ht="24" customHeight="1" x14ac:dyDescent="0.25">
      <c r="A34" s="18"/>
      <c r="B34" s="38" t="s">
        <v>26</v>
      </c>
      <c r="C34" s="39" t="s">
        <v>27</v>
      </c>
      <c r="D34" s="39" t="s">
        <v>28</v>
      </c>
      <c r="E34" s="38" t="s">
        <v>29</v>
      </c>
      <c r="F34" s="39" t="s">
        <v>30</v>
      </c>
      <c r="G34" s="38" t="s">
        <v>31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</row>
    <row r="35" spans="1:255" s="20" customFormat="1" ht="12" customHeight="1" x14ac:dyDescent="0.25">
      <c r="A35" s="18"/>
      <c r="B35" s="40"/>
      <c r="C35" s="40"/>
      <c r="D35" s="40"/>
      <c r="E35" s="40"/>
      <c r="F35" s="40"/>
      <c r="G35" s="40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</row>
    <row r="36" spans="1:255" s="20" customFormat="1" ht="12" customHeight="1" x14ac:dyDescent="0.25">
      <c r="A36" s="18"/>
      <c r="B36" s="41" t="s">
        <v>53</v>
      </c>
      <c r="C36" s="42"/>
      <c r="D36" s="42"/>
      <c r="E36" s="42"/>
      <c r="F36" s="42"/>
      <c r="G36" s="4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</row>
    <row r="37" spans="1:255" s="20" customFormat="1" ht="12" customHeight="1" x14ac:dyDescent="0.25">
      <c r="A37" s="21"/>
      <c r="B37" s="43"/>
      <c r="C37" s="44"/>
      <c r="D37" s="44"/>
      <c r="E37" s="44"/>
      <c r="F37" s="45"/>
      <c r="G37" s="45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</row>
    <row r="38" spans="1:255" s="20" customFormat="1" ht="12" customHeight="1" x14ac:dyDescent="0.25">
      <c r="A38" s="18"/>
      <c r="B38" s="35" t="s">
        <v>54</v>
      </c>
      <c r="C38" s="36"/>
      <c r="D38" s="37"/>
      <c r="E38" s="37"/>
      <c r="F38" s="37"/>
      <c r="G38" s="37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</row>
    <row r="39" spans="1:255" s="20" customFormat="1" ht="24" customHeight="1" x14ac:dyDescent="0.25">
      <c r="A39" s="18"/>
      <c r="B39" s="49" t="s">
        <v>26</v>
      </c>
      <c r="C39" s="49" t="s">
        <v>27</v>
      </c>
      <c r="D39" s="49" t="s">
        <v>28</v>
      </c>
      <c r="E39" s="49" t="s">
        <v>29</v>
      </c>
      <c r="F39" s="50" t="s">
        <v>30</v>
      </c>
      <c r="G39" s="49" t="s">
        <v>31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</row>
    <row r="40" spans="1:255" s="20" customFormat="1" ht="12.75" x14ac:dyDescent="0.25">
      <c r="A40" s="46"/>
      <c r="B40" s="120" t="s">
        <v>55</v>
      </c>
      <c r="C40" s="116" t="s">
        <v>56</v>
      </c>
      <c r="D40" s="117">
        <v>7</v>
      </c>
      <c r="E40" s="102" t="s">
        <v>42</v>
      </c>
      <c r="F40" s="118">
        <v>45000</v>
      </c>
      <c r="G40" s="118">
        <f>D40*F40</f>
        <v>315000</v>
      </c>
      <c r="H40" s="19"/>
      <c r="I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</row>
    <row r="41" spans="1:255" s="20" customFormat="1" ht="12.75" x14ac:dyDescent="0.25">
      <c r="A41" s="46"/>
      <c r="B41" s="122" t="s">
        <v>57</v>
      </c>
      <c r="C41" s="116" t="s">
        <v>56</v>
      </c>
      <c r="D41" s="107">
        <v>8</v>
      </c>
      <c r="E41" s="102" t="s">
        <v>42</v>
      </c>
      <c r="F41" s="118">
        <v>40000</v>
      </c>
      <c r="G41" s="118">
        <f t="shared" ref="G41:G43" si="1">D41*F41</f>
        <v>320000</v>
      </c>
      <c r="H41" s="19"/>
      <c r="I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</row>
    <row r="42" spans="1:255" s="20" customFormat="1" ht="12.75" x14ac:dyDescent="0.25">
      <c r="A42" s="46"/>
      <c r="B42" s="120" t="s">
        <v>58</v>
      </c>
      <c r="C42" s="116" t="s">
        <v>56</v>
      </c>
      <c r="D42" s="117">
        <v>2</v>
      </c>
      <c r="E42" s="102" t="s">
        <v>42</v>
      </c>
      <c r="F42" s="118">
        <v>45000</v>
      </c>
      <c r="G42" s="118">
        <f t="shared" si="1"/>
        <v>90000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</row>
    <row r="43" spans="1:255" s="20" customFormat="1" ht="12.75" x14ac:dyDescent="0.25">
      <c r="A43" s="46"/>
      <c r="B43" s="121" t="s">
        <v>59</v>
      </c>
      <c r="C43" s="116" t="s">
        <v>56</v>
      </c>
      <c r="D43" s="119">
        <v>3</v>
      </c>
      <c r="E43" s="102" t="s">
        <v>42</v>
      </c>
      <c r="F43" s="118">
        <v>45000</v>
      </c>
      <c r="G43" s="118">
        <f t="shared" si="1"/>
        <v>135000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</row>
    <row r="44" spans="1:255" s="20" customFormat="1" ht="12.75" customHeight="1" x14ac:dyDescent="0.25">
      <c r="A44" s="18"/>
      <c r="B44" s="47" t="s">
        <v>60</v>
      </c>
      <c r="C44" s="98"/>
      <c r="D44" s="98"/>
      <c r="E44" s="98"/>
      <c r="F44" s="98"/>
      <c r="G44" s="97">
        <f>SUM(G40:G43)</f>
        <v>860000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</row>
    <row r="45" spans="1:255" s="20" customFormat="1" ht="12" customHeight="1" x14ac:dyDescent="0.25">
      <c r="A45" s="21"/>
      <c r="B45" s="43"/>
      <c r="C45" s="44"/>
      <c r="D45" s="44"/>
      <c r="E45" s="44"/>
      <c r="F45" s="45"/>
      <c r="G45" s="45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</row>
    <row r="46" spans="1:255" s="20" customFormat="1" ht="12" customHeight="1" x14ac:dyDescent="0.25">
      <c r="A46" s="18"/>
      <c r="B46" s="35" t="s">
        <v>61</v>
      </c>
      <c r="C46" s="36"/>
      <c r="D46" s="37"/>
      <c r="E46" s="37"/>
      <c r="F46" s="37"/>
      <c r="G46" s="37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</row>
    <row r="47" spans="1:255" s="20" customFormat="1" ht="24" customHeight="1" x14ac:dyDescent="0.25">
      <c r="A47" s="18"/>
      <c r="B47" s="50" t="s">
        <v>62</v>
      </c>
      <c r="C47" s="50" t="s">
        <v>63</v>
      </c>
      <c r="D47" s="50" t="s">
        <v>64</v>
      </c>
      <c r="E47" s="50" t="s">
        <v>29</v>
      </c>
      <c r="F47" s="50" t="s">
        <v>30</v>
      </c>
      <c r="G47" s="50" t="s">
        <v>31</v>
      </c>
      <c r="H47" s="19"/>
      <c r="I47" s="19"/>
      <c r="J47" s="19"/>
      <c r="K47" s="48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</row>
    <row r="48" spans="1:255" s="20" customFormat="1" ht="12.75" customHeight="1" x14ac:dyDescent="0.25">
      <c r="A48" s="46"/>
      <c r="B48" s="10" t="s">
        <v>65</v>
      </c>
      <c r="C48" s="138"/>
      <c r="D48" s="138"/>
      <c r="E48" s="138"/>
      <c r="F48" s="138"/>
      <c r="G48" s="138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</row>
    <row r="49" spans="1:255" s="20" customFormat="1" ht="12.75" customHeight="1" x14ac:dyDescent="0.2">
      <c r="A49" s="46"/>
      <c r="B49" s="8" t="s">
        <v>66</v>
      </c>
      <c r="C49" s="130" t="s">
        <v>67</v>
      </c>
      <c r="D49" s="139">
        <v>22000</v>
      </c>
      <c r="E49" s="130" t="s">
        <v>68</v>
      </c>
      <c r="F49" s="140">
        <v>250</v>
      </c>
      <c r="G49" s="140">
        <f>(D49*F49)</f>
        <v>5500000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</row>
    <row r="50" spans="1:255" s="20" customFormat="1" ht="12.75" customHeight="1" x14ac:dyDescent="0.2">
      <c r="A50" s="46"/>
      <c r="B50" s="11" t="s">
        <v>69</v>
      </c>
      <c r="C50" s="141"/>
      <c r="D50" s="141"/>
      <c r="E50" s="141"/>
      <c r="F50" s="140"/>
      <c r="G50" s="140">
        <f t="shared" ref="G50:G76" si="2">(D50*F50)</f>
        <v>0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</row>
    <row r="51" spans="1:255" s="20" customFormat="1" ht="12.75" customHeight="1" x14ac:dyDescent="0.2">
      <c r="A51" s="46"/>
      <c r="B51" s="12" t="s">
        <v>70</v>
      </c>
      <c r="C51" s="141" t="s">
        <v>71</v>
      </c>
      <c r="D51" s="141">
        <v>350</v>
      </c>
      <c r="E51" s="142" t="s">
        <v>36</v>
      </c>
      <c r="F51" s="140">
        <v>2686</v>
      </c>
      <c r="G51" s="140">
        <f t="shared" si="2"/>
        <v>940100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</row>
    <row r="52" spans="1:255" s="20" customFormat="1" ht="12.75" customHeight="1" x14ac:dyDescent="0.2">
      <c r="A52" s="46"/>
      <c r="B52" s="12" t="s">
        <v>72</v>
      </c>
      <c r="C52" s="141" t="s">
        <v>71</v>
      </c>
      <c r="D52" s="141">
        <v>400</v>
      </c>
      <c r="E52" s="142" t="s">
        <v>73</v>
      </c>
      <c r="F52" s="140">
        <v>1210</v>
      </c>
      <c r="G52" s="140">
        <f t="shared" si="2"/>
        <v>484000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</row>
    <row r="53" spans="1:255" s="20" customFormat="1" ht="12.75" customHeight="1" x14ac:dyDescent="0.2">
      <c r="A53" s="46"/>
      <c r="B53" s="12" t="s">
        <v>74</v>
      </c>
      <c r="C53" s="141" t="s">
        <v>71</v>
      </c>
      <c r="D53" s="141">
        <v>400</v>
      </c>
      <c r="E53" s="143" t="s">
        <v>75</v>
      </c>
      <c r="F53" s="140">
        <v>1328</v>
      </c>
      <c r="G53" s="140">
        <f t="shared" si="2"/>
        <v>531200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</row>
    <row r="54" spans="1:255" s="20" customFormat="1" ht="12.75" customHeight="1" x14ac:dyDescent="0.2">
      <c r="A54" s="46"/>
      <c r="B54" s="12" t="s">
        <v>76</v>
      </c>
      <c r="C54" s="141" t="s">
        <v>77</v>
      </c>
      <c r="D54" s="141">
        <v>20</v>
      </c>
      <c r="E54" s="142" t="s">
        <v>78</v>
      </c>
      <c r="F54" s="140">
        <v>840</v>
      </c>
      <c r="G54" s="140">
        <f t="shared" si="2"/>
        <v>16800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</row>
    <row r="55" spans="1:255" s="20" customFormat="1" ht="12.75" customHeight="1" x14ac:dyDescent="0.2">
      <c r="A55" s="46"/>
      <c r="B55" s="12" t="s">
        <v>79</v>
      </c>
      <c r="C55" s="141" t="s">
        <v>77</v>
      </c>
      <c r="D55" s="141">
        <v>40</v>
      </c>
      <c r="E55" s="142" t="s">
        <v>80</v>
      </c>
      <c r="F55" s="140">
        <v>1832</v>
      </c>
      <c r="G55" s="140">
        <f t="shared" si="2"/>
        <v>73280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</row>
    <row r="56" spans="1:255" s="20" customFormat="1" ht="12.75" customHeight="1" x14ac:dyDescent="0.2">
      <c r="A56" s="46"/>
      <c r="B56" s="12" t="s">
        <v>81</v>
      </c>
      <c r="C56" s="141" t="s">
        <v>71</v>
      </c>
      <c r="D56" s="141">
        <v>300</v>
      </c>
      <c r="E56" s="143" t="s">
        <v>82</v>
      </c>
      <c r="F56" s="140">
        <v>773</v>
      </c>
      <c r="G56" s="140">
        <f t="shared" si="2"/>
        <v>231900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</row>
    <row r="57" spans="1:255" s="20" customFormat="1" ht="12.75" customHeight="1" x14ac:dyDescent="0.2">
      <c r="A57" s="46"/>
      <c r="B57" s="12" t="s">
        <v>83</v>
      </c>
      <c r="C57" s="141" t="s">
        <v>71</v>
      </c>
      <c r="D57" s="141">
        <v>1200</v>
      </c>
      <c r="E57" s="142" t="s">
        <v>78</v>
      </c>
      <c r="F57" s="140">
        <v>1882</v>
      </c>
      <c r="G57" s="140">
        <f t="shared" si="2"/>
        <v>2258400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</row>
    <row r="58" spans="1:255" s="20" customFormat="1" ht="12.75" customHeight="1" x14ac:dyDescent="0.2">
      <c r="A58" s="46"/>
      <c r="B58" s="12" t="s">
        <v>84</v>
      </c>
      <c r="C58" s="141" t="s">
        <v>71</v>
      </c>
      <c r="D58" s="141">
        <v>700</v>
      </c>
      <c r="E58" s="143" t="s">
        <v>73</v>
      </c>
      <c r="F58" s="140">
        <f>55000/25</f>
        <v>2200</v>
      </c>
      <c r="G58" s="140">
        <f t="shared" si="2"/>
        <v>1540000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</row>
    <row r="59" spans="1:255" s="20" customFormat="1" ht="12.75" customHeight="1" x14ac:dyDescent="0.2">
      <c r="A59" s="46"/>
      <c r="B59" s="12" t="s">
        <v>85</v>
      </c>
      <c r="C59" s="141" t="s">
        <v>71</v>
      </c>
      <c r="D59" s="141">
        <v>100</v>
      </c>
      <c r="E59" s="142" t="s">
        <v>86</v>
      </c>
      <c r="F59" s="140">
        <v>1942</v>
      </c>
      <c r="G59" s="140">
        <f t="shared" si="2"/>
        <v>194200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</row>
    <row r="60" spans="1:255" s="20" customFormat="1" ht="12.75" customHeight="1" x14ac:dyDescent="0.2">
      <c r="A60" s="46"/>
      <c r="B60" s="12" t="s">
        <v>87</v>
      </c>
      <c r="C60" s="141" t="s">
        <v>77</v>
      </c>
      <c r="D60" s="141">
        <v>20</v>
      </c>
      <c r="E60" s="142" t="s">
        <v>88</v>
      </c>
      <c r="F60" s="140">
        <v>11344</v>
      </c>
      <c r="G60" s="140">
        <f t="shared" si="2"/>
        <v>226880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</row>
    <row r="61" spans="1:255" s="20" customFormat="1" ht="12.75" customHeight="1" x14ac:dyDescent="0.2">
      <c r="A61" s="46"/>
      <c r="B61" s="12" t="s">
        <v>89</v>
      </c>
      <c r="C61" s="141" t="s">
        <v>71</v>
      </c>
      <c r="D61" s="141">
        <v>700</v>
      </c>
      <c r="E61" s="142" t="s">
        <v>90</v>
      </c>
      <c r="F61" s="140">
        <v>403</v>
      </c>
      <c r="G61" s="140">
        <f t="shared" si="2"/>
        <v>282100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</row>
    <row r="62" spans="1:255" s="20" customFormat="1" ht="12.75" customHeight="1" x14ac:dyDescent="0.2">
      <c r="A62" s="46"/>
      <c r="B62" s="12" t="s">
        <v>91</v>
      </c>
      <c r="C62" s="141" t="s">
        <v>71</v>
      </c>
      <c r="D62" s="141">
        <v>12000</v>
      </c>
      <c r="E62" s="143" t="s">
        <v>42</v>
      </c>
      <c r="F62" s="140">
        <v>132</v>
      </c>
      <c r="G62" s="140">
        <f t="shared" si="2"/>
        <v>1584000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</row>
    <row r="63" spans="1:255" s="20" customFormat="1" ht="12.75" customHeight="1" x14ac:dyDescent="0.2">
      <c r="A63" s="46"/>
      <c r="B63" s="12" t="s">
        <v>92</v>
      </c>
      <c r="C63" s="130" t="s">
        <v>71</v>
      </c>
      <c r="D63" s="139">
        <v>8000</v>
      </c>
      <c r="E63" s="143" t="s">
        <v>42</v>
      </c>
      <c r="F63" s="140">
        <v>148</v>
      </c>
      <c r="G63" s="140">
        <f t="shared" si="2"/>
        <v>1184000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</row>
    <row r="64" spans="1:255" s="20" customFormat="1" ht="12.75" customHeight="1" x14ac:dyDescent="0.2">
      <c r="A64" s="46"/>
      <c r="B64" s="129" t="s">
        <v>93</v>
      </c>
      <c r="C64" s="144"/>
      <c r="D64" s="144"/>
      <c r="E64" s="144"/>
      <c r="F64" s="145"/>
      <c r="G64" s="140">
        <f t="shared" si="2"/>
        <v>0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</row>
    <row r="65" spans="1:255" s="20" customFormat="1" ht="12.75" customHeight="1" x14ac:dyDescent="0.2">
      <c r="A65" s="46"/>
      <c r="B65" s="13" t="s">
        <v>94</v>
      </c>
      <c r="C65" s="146" t="s">
        <v>71</v>
      </c>
      <c r="D65" s="146">
        <v>2</v>
      </c>
      <c r="E65" s="142" t="s">
        <v>78</v>
      </c>
      <c r="F65" s="133">
        <v>66683</v>
      </c>
      <c r="G65" s="140">
        <f t="shared" si="2"/>
        <v>133366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</row>
    <row r="66" spans="1:255" s="20" customFormat="1" ht="12.75" customHeight="1" x14ac:dyDescent="0.2">
      <c r="A66" s="46"/>
      <c r="B66" s="13" t="s">
        <v>95</v>
      </c>
      <c r="C66" s="146" t="s">
        <v>77</v>
      </c>
      <c r="D66" s="146">
        <v>10</v>
      </c>
      <c r="E66" s="142" t="s">
        <v>78</v>
      </c>
      <c r="F66" s="133">
        <v>5462</v>
      </c>
      <c r="G66" s="140">
        <f t="shared" si="2"/>
        <v>54620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</row>
    <row r="67" spans="1:255" s="20" customFormat="1" ht="12.75" customHeight="1" x14ac:dyDescent="0.2">
      <c r="A67" s="46"/>
      <c r="B67" s="13" t="s">
        <v>96</v>
      </c>
      <c r="C67" s="146" t="s">
        <v>77</v>
      </c>
      <c r="D67" s="146">
        <v>2</v>
      </c>
      <c r="E67" s="142" t="s">
        <v>78</v>
      </c>
      <c r="F67" s="133">
        <v>38655</v>
      </c>
      <c r="G67" s="140">
        <f t="shared" si="2"/>
        <v>77310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</row>
    <row r="68" spans="1:255" s="20" customFormat="1" ht="12.75" customHeight="1" x14ac:dyDescent="0.2">
      <c r="A68" s="46"/>
      <c r="B68" s="13" t="s">
        <v>97</v>
      </c>
      <c r="C68" s="146" t="s">
        <v>77</v>
      </c>
      <c r="D68" s="146">
        <v>2</v>
      </c>
      <c r="E68" s="142" t="s">
        <v>78</v>
      </c>
      <c r="F68" s="133">
        <v>55042</v>
      </c>
      <c r="G68" s="140">
        <f t="shared" si="2"/>
        <v>110084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</row>
    <row r="69" spans="1:255" s="20" customFormat="1" ht="12.75" customHeight="1" x14ac:dyDescent="0.2">
      <c r="A69" s="46"/>
      <c r="B69" s="13" t="s">
        <v>98</v>
      </c>
      <c r="C69" s="146" t="s">
        <v>77</v>
      </c>
      <c r="D69" s="146">
        <v>0.4</v>
      </c>
      <c r="E69" s="142" t="s">
        <v>75</v>
      </c>
      <c r="F69" s="133">
        <v>510504</v>
      </c>
      <c r="G69" s="140">
        <f t="shared" si="2"/>
        <v>204201.60000000001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</row>
    <row r="70" spans="1:255" s="20" customFormat="1" ht="12.75" customHeight="1" x14ac:dyDescent="0.2">
      <c r="A70" s="46"/>
      <c r="B70" s="13" t="s">
        <v>99</v>
      </c>
      <c r="C70" s="146" t="s">
        <v>77</v>
      </c>
      <c r="D70" s="146">
        <v>0.5</v>
      </c>
      <c r="E70" s="142" t="s">
        <v>78</v>
      </c>
      <c r="F70" s="133">
        <v>129580</v>
      </c>
      <c r="G70" s="140">
        <f t="shared" si="2"/>
        <v>64790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</row>
    <row r="71" spans="1:255" s="20" customFormat="1" ht="12.75" customHeight="1" x14ac:dyDescent="0.2">
      <c r="A71" s="46"/>
      <c r="B71" s="13" t="s">
        <v>100</v>
      </c>
      <c r="C71" s="146" t="s">
        <v>71</v>
      </c>
      <c r="D71" s="146">
        <v>0.7</v>
      </c>
      <c r="E71" s="142" t="s">
        <v>78</v>
      </c>
      <c r="F71" s="133">
        <v>72941</v>
      </c>
      <c r="G71" s="140">
        <f t="shared" si="2"/>
        <v>51058.7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</row>
    <row r="72" spans="1:255" s="20" customFormat="1" ht="12.75" customHeight="1" x14ac:dyDescent="0.2">
      <c r="A72" s="46"/>
      <c r="B72" s="13" t="s">
        <v>101</v>
      </c>
      <c r="C72" s="146" t="s">
        <v>71</v>
      </c>
      <c r="D72" s="146">
        <v>2</v>
      </c>
      <c r="E72" s="142" t="s">
        <v>75</v>
      </c>
      <c r="F72" s="133">
        <v>221010</v>
      </c>
      <c r="G72" s="140">
        <f t="shared" si="2"/>
        <v>442020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</row>
    <row r="73" spans="1:255" s="20" customFormat="1" ht="12.75" customHeight="1" x14ac:dyDescent="0.2">
      <c r="A73" s="46"/>
      <c r="B73" s="13" t="s">
        <v>102</v>
      </c>
      <c r="C73" s="146" t="s">
        <v>77</v>
      </c>
      <c r="D73" s="146">
        <v>4</v>
      </c>
      <c r="E73" s="142" t="s">
        <v>78</v>
      </c>
      <c r="F73" s="133">
        <v>17647</v>
      </c>
      <c r="G73" s="140">
        <f t="shared" si="2"/>
        <v>70588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</row>
    <row r="74" spans="1:255" s="20" customFormat="1" ht="12.75" customHeight="1" x14ac:dyDescent="0.2">
      <c r="A74" s="46"/>
      <c r="B74" s="131" t="s">
        <v>103</v>
      </c>
      <c r="C74" s="147" t="s">
        <v>77</v>
      </c>
      <c r="D74" s="148">
        <v>0.8</v>
      </c>
      <c r="E74" s="149" t="s">
        <v>75</v>
      </c>
      <c r="F74" s="150">
        <v>70000</v>
      </c>
      <c r="G74" s="145">
        <f t="shared" si="2"/>
        <v>56000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</row>
    <row r="75" spans="1:255" s="20" customFormat="1" ht="12.75" customHeight="1" x14ac:dyDescent="0.2">
      <c r="A75" s="46"/>
      <c r="B75" s="13" t="s">
        <v>104</v>
      </c>
      <c r="C75" s="151" t="s">
        <v>77</v>
      </c>
      <c r="D75" s="151">
        <v>0.4</v>
      </c>
      <c r="E75" s="142" t="s">
        <v>75</v>
      </c>
      <c r="F75" s="152">
        <v>166386</v>
      </c>
      <c r="G75" s="133">
        <f t="shared" si="2"/>
        <v>66554.400000000009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</row>
    <row r="76" spans="1:255" s="20" customFormat="1" ht="12.75" customHeight="1" x14ac:dyDescent="0.2">
      <c r="A76" s="46"/>
      <c r="B76" s="13" t="s">
        <v>105</v>
      </c>
      <c r="C76" s="151" t="s">
        <v>71</v>
      </c>
      <c r="D76" s="151">
        <v>2.4</v>
      </c>
      <c r="E76" s="142" t="s">
        <v>75</v>
      </c>
      <c r="F76" s="152">
        <v>82119</v>
      </c>
      <c r="G76" s="133">
        <f t="shared" si="2"/>
        <v>197085.6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</row>
    <row r="77" spans="1:255" s="20" customFormat="1" ht="13.5" customHeight="1" x14ac:dyDescent="0.25">
      <c r="A77" s="18"/>
      <c r="B77" s="47" t="s">
        <v>106</v>
      </c>
      <c r="C77" s="98"/>
      <c r="D77" s="98"/>
      <c r="E77" s="98"/>
      <c r="F77" s="98"/>
      <c r="G77" s="97">
        <f>SUM(G48:G76)</f>
        <v>16574538.299999999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</row>
    <row r="78" spans="1:255" s="20" customFormat="1" ht="12" customHeight="1" x14ac:dyDescent="0.25">
      <c r="A78" s="21"/>
      <c r="B78" s="43"/>
      <c r="C78" s="44"/>
      <c r="D78" s="44"/>
      <c r="E78" s="44"/>
      <c r="F78" s="45"/>
      <c r="G78" s="45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</row>
    <row r="79" spans="1:255" s="20" customFormat="1" ht="12" customHeight="1" x14ac:dyDescent="0.25">
      <c r="A79" s="18"/>
      <c r="B79" s="35" t="s">
        <v>107</v>
      </c>
      <c r="C79" s="36"/>
      <c r="D79" s="37"/>
      <c r="E79" s="37"/>
      <c r="F79" s="37"/>
      <c r="G79" s="37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</row>
    <row r="80" spans="1:255" s="20" customFormat="1" ht="24" customHeight="1" x14ac:dyDescent="0.25">
      <c r="A80" s="18"/>
      <c r="B80" s="49" t="s">
        <v>108</v>
      </c>
      <c r="C80" s="50" t="s">
        <v>63</v>
      </c>
      <c r="D80" s="51" t="s">
        <v>64</v>
      </c>
      <c r="E80" s="49" t="s">
        <v>29</v>
      </c>
      <c r="F80" s="51" t="s">
        <v>30</v>
      </c>
      <c r="G80" s="52" t="s">
        <v>31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</row>
    <row r="81" spans="1:255" s="20" customFormat="1" ht="15.75" customHeight="1" x14ac:dyDescent="0.2">
      <c r="A81" s="46"/>
      <c r="B81" s="12" t="s">
        <v>109</v>
      </c>
      <c r="C81" s="132" t="s">
        <v>110</v>
      </c>
      <c r="D81" s="133">
        <v>1</v>
      </c>
      <c r="E81" s="134" t="s">
        <v>111</v>
      </c>
      <c r="F81" s="135">
        <v>2100000</v>
      </c>
      <c r="G81" s="133">
        <f t="shared" ref="G81:G87" si="3">(D81*F81)</f>
        <v>2100000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</row>
    <row r="82" spans="1:255" s="20" customFormat="1" ht="15" customHeight="1" x14ac:dyDescent="0.2">
      <c r="A82" s="46"/>
      <c r="B82" s="12" t="s">
        <v>112</v>
      </c>
      <c r="C82" s="132" t="s">
        <v>113</v>
      </c>
      <c r="D82" s="133">
        <v>20</v>
      </c>
      <c r="E82" s="134" t="s">
        <v>114</v>
      </c>
      <c r="F82" s="135">
        <v>10924</v>
      </c>
      <c r="G82" s="133">
        <f t="shared" si="3"/>
        <v>218480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</row>
    <row r="83" spans="1:255" s="20" customFormat="1" ht="13.5" customHeight="1" x14ac:dyDescent="0.2">
      <c r="A83" s="46"/>
      <c r="B83" s="12" t="s">
        <v>115</v>
      </c>
      <c r="C83" s="132" t="s">
        <v>113</v>
      </c>
      <c r="D83" s="133">
        <v>20</v>
      </c>
      <c r="E83" s="134" t="s">
        <v>116</v>
      </c>
      <c r="F83" s="135">
        <v>3319</v>
      </c>
      <c r="G83" s="133">
        <f t="shared" si="3"/>
        <v>66380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  <c r="CZ83" s="19"/>
      <c r="DA83" s="19"/>
      <c r="DB83" s="19"/>
      <c r="DC83" s="19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  <c r="DZ83" s="19"/>
      <c r="EA83" s="19"/>
      <c r="EB83" s="19"/>
      <c r="EC83" s="19"/>
      <c r="ED83" s="19"/>
      <c r="EE83" s="19"/>
      <c r="EF83" s="19"/>
      <c r="EG83" s="19"/>
      <c r="EH83" s="19"/>
      <c r="EI83" s="19"/>
      <c r="EJ83" s="19"/>
      <c r="EK83" s="19"/>
      <c r="EL83" s="19"/>
      <c r="EM83" s="19"/>
      <c r="EN83" s="19"/>
      <c r="EO83" s="19"/>
      <c r="EP83" s="19"/>
      <c r="EQ83" s="19"/>
      <c r="ER83" s="19"/>
      <c r="ES83" s="19"/>
      <c r="ET83" s="19"/>
      <c r="EU83" s="19"/>
      <c r="EV83" s="19"/>
      <c r="EW83" s="19"/>
      <c r="EX83" s="19"/>
      <c r="EY83" s="19"/>
      <c r="EZ83" s="19"/>
      <c r="FA83" s="19"/>
      <c r="FB83" s="19"/>
      <c r="FC83" s="19"/>
      <c r="FD83" s="19"/>
      <c r="FE83" s="19"/>
      <c r="FF83" s="19"/>
      <c r="FG83" s="19"/>
      <c r="FH83" s="19"/>
      <c r="FI83" s="19"/>
      <c r="FJ83" s="19"/>
      <c r="FK83" s="19"/>
      <c r="FL83" s="19"/>
      <c r="FM83" s="19"/>
      <c r="FN83" s="19"/>
      <c r="FO83" s="19"/>
      <c r="FP83" s="19"/>
      <c r="FQ83" s="19"/>
      <c r="FR83" s="19"/>
      <c r="FS83" s="19"/>
      <c r="FT83" s="19"/>
      <c r="FU83" s="19"/>
      <c r="FV83" s="19"/>
      <c r="FW83" s="19"/>
      <c r="FX83" s="19"/>
      <c r="FY83" s="19"/>
      <c r="FZ83" s="19"/>
      <c r="GA83" s="19"/>
      <c r="GB83" s="19"/>
      <c r="GC83" s="19"/>
      <c r="GD83" s="19"/>
      <c r="GE83" s="19"/>
      <c r="GF83" s="19"/>
      <c r="GG83" s="19"/>
      <c r="GH83" s="19"/>
      <c r="GI83" s="19"/>
      <c r="GJ83" s="19"/>
      <c r="GK83" s="19"/>
      <c r="GL83" s="19"/>
      <c r="GM83" s="19"/>
      <c r="GN83" s="19"/>
      <c r="GO83" s="19"/>
      <c r="GP83" s="19"/>
      <c r="GQ83" s="19"/>
      <c r="GR83" s="19"/>
      <c r="GS83" s="19"/>
      <c r="GT83" s="19"/>
      <c r="GU83" s="19"/>
      <c r="GV83" s="19"/>
      <c r="GW83" s="19"/>
      <c r="GX83" s="19"/>
      <c r="GY83" s="19"/>
      <c r="GZ83" s="19"/>
      <c r="HA83" s="19"/>
      <c r="HB83" s="19"/>
      <c r="HC83" s="19"/>
      <c r="HD83" s="19"/>
      <c r="HE83" s="19"/>
      <c r="HF83" s="19"/>
      <c r="HG83" s="19"/>
      <c r="HH83" s="19"/>
      <c r="HI83" s="19"/>
      <c r="HJ83" s="19"/>
      <c r="HK83" s="19"/>
      <c r="HL83" s="19"/>
      <c r="HM83" s="19"/>
      <c r="HN83" s="19"/>
      <c r="HO83" s="19"/>
      <c r="HP83" s="19"/>
      <c r="HQ83" s="19"/>
      <c r="HR83" s="19"/>
      <c r="HS83" s="19"/>
      <c r="HT83" s="19"/>
      <c r="HU83" s="19"/>
      <c r="HV83" s="19"/>
      <c r="HW83" s="19"/>
      <c r="HX83" s="19"/>
      <c r="HY83" s="19"/>
      <c r="HZ83" s="19"/>
      <c r="IA83" s="19"/>
      <c r="IB83" s="19"/>
      <c r="IC83" s="19"/>
      <c r="ID83" s="19"/>
      <c r="IE83" s="19"/>
      <c r="IF83" s="19"/>
      <c r="IG83" s="19"/>
      <c r="IH83" s="19"/>
      <c r="II83" s="19"/>
      <c r="IJ83" s="19"/>
      <c r="IK83" s="19"/>
      <c r="IL83" s="19"/>
      <c r="IM83" s="19"/>
      <c r="IN83" s="19"/>
      <c r="IO83" s="19"/>
      <c r="IP83" s="19"/>
      <c r="IQ83" s="19"/>
      <c r="IR83" s="19"/>
      <c r="IS83" s="19"/>
      <c r="IT83" s="19"/>
      <c r="IU83" s="19"/>
    </row>
    <row r="84" spans="1:255" s="20" customFormat="1" ht="13.5" customHeight="1" x14ac:dyDescent="0.2">
      <c r="A84" s="46"/>
      <c r="B84" s="12" t="s">
        <v>117</v>
      </c>
      <c r="C84" s="132" t="s">
        <v>110</v>
      </c>
      <c r="D84" s="133">
        <v>10</v>
      </c>
      <c r="E84" s="134" t="s">
        <v>20</v>
      </c>
      <c r="F84" s="135">
        <v>52101</v>
      </c>
      <c r="G84" s="133">
        <f t="shared" si="3"/>
        <v>521010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  <c r="CZ84" s="19"/>
      <c r="DA84" s="19"/>
      <c r="DB84" s="19"/>
      <c r="DC84" s="19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19"/>
      <c r="FI84" s="19"/>
      <c r="FJ84" s="19"/>
      <c r="FK84" s="19"/>
      <c r="FL84" s="19"/>
      <c r="FM84" s="19"/>
      <c r="FN84" s="19"/>
      <c r="FO84" s="19"/>
      <c r="FP84" s="19"/>
      <c r="FQ84" s="19"/>
      <c r="FR84" s="19"/>
      <c r="FS84" s="19"/>
      <c r="FT84" s="19"/>
      <c r="FU84" s="19"/>
      <c r="FV84" s="19"/>
      <c r="FW84" s="19"/>
      <c r="FX84" s="19"/>
      <c r="FY84" s="19"/>
      <c r="FZ84" s="19"/>
      <c r="GA84" s="19"/>
      <c r="GB84" s="19"/>
      <c r="GC84" s="19"/>
      <c r="GD84" s="19"/>
      <c r="GE84" s="19"/>
      <c r="GF84" s="19"/>
      <c r="GG84" s="19"/>
      <c r="GH84" s="19"/>
      <c r="GI84" s="19"/>
      <c r="GJ84" s="19"/>
      <c r="GK84" s="19"/>
      <c r="GL84" s="19"/>
      <c r="GM84" s="19"/>
      <c r="GN84" s="19"/>
      <c r="GO84" s="19"/>
      <c r="GP84" s="19"/>
      <c r="GQ84" s="19"/>
      <c r="GR84" s="19"/>
      <c r="GS84" s="19"/>
      <c r="GT84" s="19"/>
      <c r="GU84" s="19"/>
      <c r="GV84" s="19"/>
      <c r="GW84" s="19"/>
      <c r="GX84" s="19"/>
      <c r="GY84" s="19"/>
      <c r="GZ84" s="19"/>
      <c r="HA84" s="19"/>
      <c r="HB84" s="19"/>
      <c r="HC84" s="19"/>
      <c r="HD84" s="19"/>
      <c r="HE84" s="19"/>
      <c r="HF84" s="19"/>
      <c r="HG84" s="19"/>
      <c r="HH84" s="19"/>
      <c r="HI84" s="19"/>
      <c r="HJ84" s="19"/>
      <c r="HK84" s="19"/>
      <c r="HL84" s="19"/>
      <c r="HM84" s="19"/>
      <c r="HN84" s="19"/>
      <c r="HO84" s="19"/>
      <c r="HP84" s="19"/>
      <c r="HQ84" s="19"/>
      <c r="HR84" s="19"/>
      <c r="HS84" s="19"/>
      <c r="HT84" s="19"/>
      <c r="HU84" s="19"/>
      <c r="HV84" s="19"/>
      <c r="HW84" s="19"/>
      <c r="HX84" s="19"/>
      <c r="HY84" s="19"/>
      <c r="HZ84" s="19"/>
      <c r="IA84" s="19"/>
      <c r="IB84" s="19"/>
      <c r="IC84" s="19"/>
      <c r="ID84" s="19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  <c r="IS84" s="19"/>
      <c r="IT84" s="19"/>
      <c r="IU84" s="19"/>
    </row>
    <row r="85" spans="1:255" s="20" customFormat="1" ht="13.5" customHeight="1" x14ac:dyDescent="0.2">
      <c r="A85" s="46"/>
      <c r="B85" s="12" t="s">
        <v>118</v>
      </c>
      <c r="C85" s="132" t="s">
        <v>110</v>
      </c>
      <c r="D85" s="133">
        <v>8333</v>
      </c>
      <c r="E85" s="134" t="s">
        <v>119</v>
      </c>
      <c r="F85" s="135">
        <v>1600</v>
      </c>
      <c r="G85" s="133">
        <f t="shared" si="3"/>
        <v>13332800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</row>
    <row r="86" spans="1:255" s="20" customFormat="1" ht="15" customHeight="1" x14ac:dyDescent="0.2">
      <c r="A86" s="46"/>
      <c r="B86" s="12" t="s">
        <v>120</v>
      </c>
      <c r="C86" s="136" t="s">
        <v>110</v>
      </c>
      <c r="D86" s="133">
        <v>4</v>
      </c>
      <c r="E86" s="137" t="s">
        <v>121</v>
      </c>
      <c r="F86" s="135">
        <v>182513</v>
      </c>
      <c r="G86" s="133">
        <f t="shared" si="3"/>
        <v>730052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</row>
    <row r="87" spans="1:255" s="128" customFormat="1" ht="11.25" customHeight="1" x14ac:dyDescent="0.2">
      <c r="A87" s="126"/>
      <c r="B87" s="12" t="s">
        <v>122</v>
      </c>
      <c r="C87" s="136" t="s">
        <v>123</v>
      </c>
      <c r="D87" s="133">
        <v>30</v>
      </c>
      <c r="E87" s="137" t="s">
        <v>116</v>
      </c>
      <c r="F87" s="135">
        <v>3151</v>
      </c>
      <c r="G87" s="133">
        <f t="shared" si="3"/>
        <v>94530</v>
      </c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127"/>
      <c r="BV87" s="127"/>
      <c r="BW87" s="127"/>
      <c r="BX87" s="127"/>
      <c r="BY87" s="127"/>
      <c r="BZ87" s="127"/>
      <c r="CA87" s="127"/>
      <c r="CB87" s="127"/>
      <c r="CC87" s="127"/>
      <c r="CD87" s="127"/>
      <c r="CE87" s="127"/>
      <c r="CF87" s="127"/>
      <c r="CG87" s="127"/>
      <c r="CH87" s="127"/>
      <c r="CI87" s="127"/>
      <c r="CJ87" s="127"/>
      <c r="CK87" s="127"/>
      <c r="CL87" s="127"/>
      <c r="CM87" s="127"/>
      <c r="CN87" s="127"/>
      <c r="CO87" s="127"/>
      <c r="CP87" s="127"/>
      <c r="CQ87" s="127"/>
      <c r="CR87" s="127"/>
      <c r="CS87" s="127"/>
      <c r="CT87" s="127"/>
      <c r="CU87" s="127"/>
      <c r="CV87" s="127"/>
      <c r="CW87" s="127"/>
      <c r="CX87" s="127"/>
      <c r="CY87" s="127"/>
      <c r="CZ87" s="127"/>
      <c r="DA87" s="127"/>
      <c r="DB87" s="127"/>
      <c r="DC87" s="127"/>
      <c r="DD87" s="127"/>
      <c r="DE87" s="127"/>
      <c r="DF87" s="127"/>
      <c r="DG87" s="127"/>
      <c r="DH87" s="127"/>
      <c r="DI87" s="127"/>
      <c r="DJ87" s="127"/>
      <c r="DK87" s="127"/>
      <c r="DL87" s="127"/>
      <c r="DM87" s="127"/>
      <c r="DN87" s="127"/>
      <c r="DO87" s="127"/>
      <c r="DP87" s="127"/>
      <c r="DQ87" s="127"/>
      <c r="DR87" s="127"/>
      <c r="DS87" s="127"/>
      <c r="DT87" s="127"/>
      <c r="DU87" s="127"/>
      <c r="DV87" s="127"/>
      <c r="DW87" s="127"/>
      <c r="DX87" s="127"/>
      <c r="DY87" s="127"/>
      <c r="DZ87" s="127"/>
      <c r="EA87" s="127"/>
      <c r="EB87" s="127"/>
      <c r="EC87" s="127"/>
      <c r="ED87" s="127"/>
      <c r="EE87" s="127"/>
      <c r="EF87" s="127"/>
      <c r="EG87" s="127"/>
      <c r="EH87" s="127"/>
      <c r="EI87" s="127"/>
      <c r="EJ87" s="127"/>
      <c r="EK87" s="127"/>
      <c r="EL87" s="127"/>
      <c r="EM87" s="127"/>
      <c r="EN87" s="127"/>
      <c r="EO87" s="127"/>
      <c r="EP87" s="127"/>
      <c r="EQ87" s="127"/>
      <c r="ER87" s="127"/>
      <c r="ES87" s="127"/>
      <c r="ET87" s="127"/>
      <c r="EU87" s="127"/>
      <c r="EV87" s="127"/>
      <c r="EW87" s="127"/>
      <c r="EX87" s="127"/>
      <c r="EY87" s="127"/>
      <c r="EZ87" s="127"/>
      <c r="FA87" s="127"/>
      <c r="FB87" s="127"/>
      <c r="FC87" s="127"/>
      <c r="FD87" s="127"/>
      <c r="FE87" s="127"/>
      <c r="FF87" s="127"/>
      <c r="FG87" s="127"/>
      <c r="FH87" s="127"/>
      <c r="FI87" s="127"/>
      <c r="FJ87" s="127"/>
      <c r="FK87" s="127"/>
      <c r="FL87" s="127"/>
      <c r="FM87" s="127"/>
      <c r="FN87" s="127"/>
      <c r="FO87" s="127"/>
      <c r="FP87" s="127"/>
      <c r="FQ87" s="127"/>
      <c r="FR87" s="127"/>
      <c r="FS87" s="127"/>
      <c r="FT87" s="127"/>
      <c r="FU87" s="127"/>
      <c r="FV87" s="127"/>
      <c r="FW87" s="127"/>
      <c r="FX87" s="127"/>
      <c r="FY87" s="127"/>
      <c r="FZ87" s="127"/>
      <c r="GA87" s="127"/>
      <c r="GB87" s="127"/>
      <c r="GC87" s="127"/>
      <c r="GD87" s="127"/>
      <c r="GE87" s="127"/>
      <c r="GF87" s="127"/>
      <c r="GG87" s="127"/>
      <c r="GH87" s="127"/>
      <c r="GI87" s="127"/>
      <c r="GJ87" s="127"/>
      <c r="GK87" s="127"/>
      <c r="GL87" s="127"/>
      <c r="GM87" s="127"/>
      <c r="GN87" s="127"/>
      <c r="GO87" s="127"/>
      <c r="GP87" s="127"/>
      <c r="GQ87" s="127"/>
      <c r="GR87" s="127"/>
      <c r="GS87" s="127"/>
      <c r="GT87" s="127"/>
      <c r="GU87" s="127"/>
      <c r="GV87" s="127"/>
      <c r="GW87" s="127"/>
      <c r="GX87" s="127"/>
      <c r="GY87" s="127"/>
      <c r="GZ87" s="127"/>
      <c r="HA87" s="127"/>
      <c r="HB87" s="127"/>
      <c r="HC87" s="127"/>
      <c r="HD87" s="127"/>
      <c r="HE87" s="127"/>
      <c r="HF87" s="127"/>
      <c r="HG87" s="127"/>
      <c r="HH87" s="127"/>
      <c r="HI87" s="127"/>
      <c r="HJ87" s="127"/>
      <c r="HK87" s="127"/>
      <c r="HL87" s="127"/>
      <c r="HM87" s="127"/>
      <c r="HN87" s="127"/>
      <c r="HO87" s="127"/>
      <c r="HP87" s="127"/>
      <c r="HQ87" s="127"/>
      <c r="HR87" s="127"/>
      <c r="HS87" s="127"/>
      <c r="HT87" s="127"/>
      <c r="HU87" s="127"/>
      <c r="HV87" s="127"/>
      <c r="HW87" s="127"/>
      <c r="HX87" s="127"/>
      <c r="HY87" s="127"/>
      <c r="HZ87" s="127"/>
      <c r="IA87" s="127"/>
      <c r="IB87" s="127"/>
      <c r="IC87" s="127"/>
      <c r="ID87" s="127"/>
      <c r="IE87" s="127"/>
      <c r="IF87" s="127"/>
      <c r="IG87" s="127"/>
      <c r="IH87" s="127"/>
      <c r="II87" s="127"/>
      <c r="IJ87" s="127"/>
      <c r="IK87" s="127"/>
      <c r="IL87" s="127"/>
      <c r="IM87" s="127"/>
      <c r="IN87" s="127"/>
      <c r="IO87" s="127"/>
      <c r="IP87" s="127"/>
      <c r="IQ87" s="127"/>
      <c r="IR87" s="127"/>
      <c r="IS87" s="127"/>
      <c r="IT87" s="127"/>
      <c r="IU87" s="127"/>
    </row>
    <row r="88" spans="1:255" s="20" customFormat="1" ht="13.5" customHeight="1" x14ac:dyDescent="0.25">
      <c r="A88" s="18"/>
      <c r="B88" s="47" t="s">
        <v>124</v>
      </c>
      <c r="C88" s="98"/>
      <c r="D88" s="98"/>
      <c r="E88" s="98"/>
      <c r="F88" s="98"/>
      <c r="G88" s="97">
        <f>SUM(G81:G87)</f>
        <v>17063252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</row>
    <row r="89" spans="1:255" s="20" customFormat="1" ht="12" customHeight="1" x14ac:dyDescent="0.25">
      <c r="A89" s="21"/>
      <c r="B89" s="53"/>
      <c r="C89" s="53"/>
      <c r="D89" s="53"/>
      <c r="E89" s="53"/>
      <c r="F89" s="54"/>
      <c r="G89" s="54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</row>
    <row r="90" spans="1:255" s="20" customFormat="1" ht="12" customHeight="1" x14ac:dyDescent="0.25">
      <c r="A90" s="46"/>
      <c r="B90" s="55" t="s">
        <v>125</v>
      </c>
      <c r="C90" s="56"/>
      <c r="D90" s="56"/>
      <c r="E90" s="56"/>
      <c r="F90" s="56"/>
      <c r="G90" s="93">
        <f>G31+G44+G77+G88</f>
        <v>43857790.299999997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</row>
    <row r="91" spans="1:255" s="20" customFormat="1" ht="12" customHeight="1" x14ac:dyDescent="0.25">
      <c r="A91" s="46"/>
      <c r="B91" s="57" t="s">
        <v>126</v>
      </c>
      <c r="C91" s="58"/>
      <c r="D91" s="58"/>
      <c r="E91" s="58"/>
      <c r="F91" s="58"/>
      <c r="G91" s="94">
        <f>G90*0.05</f>
        <v>2192889.5150000001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</row>
    <row r="92" spans="1:255" s="20" customFormat="1" ht="12" customHeight="1" x14ac:dyDescent="0.25">
      <c r="A92" s="46"/>
      <c r="B92" s="59" t="s">
        <v>127</v>
      </c>
      <c r="C92" s="60"/>
      <c r="D92" s="60"/>
      <c r="E92" s="60"/>
      <c r="F92" s="60"/>
      <c r="G92" s="95">
        <f>G91+G90</f>
        <v>46050679.814999998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</row>
    <row r="93" spans="1:255" s="20" customFormat="1" ht="12" customHeight="1" x14ac:dyDescent="0.25">
      <c r="A93" s="46"/>
      <c r="B93" s="57" t="s">
        <v>128</v>
      </c>
      <c r="C93" s="58"/>
      <c r="D93" s="58"/>
      <c r="E93" s="58"/>
      <c r="F93" s="58"/>
      <c r="G93" s="94">
        <f>G12</f>
        <v>90000000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</row>
    <row r="94" spans="1:255" s="20" customFormat="1" ht="12" customHeight="1" x14ac:dyDescent="0.25">
      <c r="A94" s="46"/>
      <c r="B94" s="61" t="s">
        <v>129</v>
      </c>
      <c r="C94" s="62"/>
      <c r="D94" s="62"/>
      <c r="E94" s="62"/>
      <c r="F94" s="62"/>
      <c r="G94" s="96">
        <f>G93-G92</f>
        <v>43949320.185000002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</row>
    <row r="95" spans="1:255" s="20" customFormat="1" ht="12" customHeight="1" x14ac:dyDescent="0.25">
      <c r="A95" s="46"/>
      <c r="B95" s="63" t="s">
        <v>130</v>
      </c>
      <c r="C95" s="64"/>
      <c r="D95" s="64"/>
      <c r="E95" s="64"/>
      <c r="F95" s="64"/>
      <c r="G95" s="65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</row>
    <row r="96" spans="1:255" s="20" customFormat="1" ht="12.75" customHeight="1" thickBot="1" x14ac:dyDescent="0.3">
      <c r="A96" s="46"/>
      <c r="B96" s="66"/>
      <c r="C96" s="64"/>
      <c r="D96" s="64"/>
      <c r="E96" s="64"/>
      <c r="F96" s="64"/>
      <c r="G96" s="65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</row>
    <row r="97" spans="1:255" s="20" customFormat="1" ht="12" customHeight="1" x14ac:dyDescent="0.25">
      <c r="A97" s="46"/>
      <c r="B97" s="67" t="s">
        <v>131</v>
      </c>
      <c r="C97" s="68"/>
      <c r="D97" s="68"/>
      <c r="E97" s="68"/>
      <c r="F97" s="69"/>
      <c r="G97" s="65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</row>
    <row r="98" spans="1:255" s="20" customFormat="1" ht="12" customHeight="1" x14ac:dyDescent="0.25">
      <c r="A98" s="46"/>
      <c r="B98" s="14" t="s">
        <v>132</v>
      </c>
      <c r="C98" s="66"/>
      <c r="D98" s="66"/>
      <c r="E98" s="66"/>
      <c r="F98" s="70"/>
      <c r="G98" s="65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pans="1:255" s="20" customFormat="1" ht="12" customHeight="1" x14ac:dyDescent="0.25">
      <c r="A99" s="46"/>
      <c r="B99" s="14" t="s">
        <v>133</v>
      </c>
      <c r="C99" s="66"/>
      <c r="D99" s="66"/>
      <c r="E99" s="66"/>
      <c r="F99" s="70"/>
      <c r="G99" s="65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pans="1:255" s="20" customFormat="1" ht="12" customHeight="1" x14ac:dyDescent="0.25">
      <c r="A100" s="46"/>
      <c r="B100" s="14" t="s">
        <v>134</v>
      </c>
      <c r="C100" s="66"/>
      <c r="D100" s="66"/>
      <c r="E100" s="66"/>
      <c r="F100" s="70"/>
      <c r="G100" s="65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</row>
    <row r="101" spans="1:255" s="20" customFormat="1" ht="12" customHeight="1" x14ac:dyDescent="0.25">
      <c r="A101" s="46"/>
      <c r="B101" s="14" t="s">
        <v>135</v>
      </c>
      <c r="C101" s="66"/>
      <c r="D101" s="66"/>
      <c r="E101" s="66"/>
      <c r="F101" s="70"/>
      <c r="G101" s="65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  <c r="HY101" s="19"/>
      <c r="HZ101" s="19"/>
      <c r="IA101" s="19"/>
      <c r="IB101" s="19"/>
      <c r="IC101" s="19"/>
      <c r="ID101" s="19"/>
      <c r="IE101" s="19"/>
      <c r="IF101" s="19"/>
      <c r="IG101" s="19"/>
      <c r="IH101" s="19"/>
      <c r="II101" s="19"/>
      <c r="IJ101" s="19"/>
      <c r="IK101" s="19"/>
      <c r="IL101" s="19"/>
      <c r="IM101" s="19"/>
      <c r="IN101" s="19"/>
      <c r="IO101" s="19"/>
      <c r="IP101" s="19"/>
      <c r="IQ101" s="19"/>
      <c r="IR101" s="19"/>
      <c r="IS101" s="19"/>
      <c r="IT101" s="19"/>
      <c r="IU101" s="19"/>
    </row>
    <row r="102" spans="1:255" s="20" customFormat="1" ht="12" customHeight="1" x14ac:dyDescent="0.25">
      <c r="A102" s="46"/>
      <c r="B102" s="14" t="s">
        <v>136</v>
      </c>
      <c r="C102" s="66"/>
      <c r="D102" s="66"/>
      <c r="E102" s="66"/>
      <c r="F102" s="70"/>
      <c r="G102" s="65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  <c r="HY102" s="19"/>
      <c r="HZ102" s="19"/>
      <c r="IA102" s="19"/>
      <c r="IB102" s="19"/>
      <c r="IC102" s="19"/>
      <c r="ID102" s="19"/>
      <c r="IE102" s="19"/>
      <c r="IF102" s="19"/>
      <c r="IG102" s="19"/>
      <c r="IH102" s="19"/>
      <c r="II102" s="19"/>
      <c r="IJ102" s="19"/>
      <c r="IK102" s="19"/>
      <c r="IL102" s="19"/>
      <c r="IM102" s="19"/>
      <c r="IN102" s="19"/>
      <c r="IO102" s="19"/>
      <c r="IP102" s="19"/>
      <c r="IQ102" s="19"/>
      <c r="IR102" s="19"/>
      <c r="IS102" s="19"/>
      <c r="IT102" s="19"/>
      <c r="IU102" s="19"/>
    </row>
    <row r="103" spans="1:255" s="20" customFormat="1" ht="12.75" customHeight="1" thickBot="1" x14ac:dyDescent="0.3">
      <c r="A103" s="46"/>
      <c r="B103" s="15" t="s">
        <v>137</v>
      </c>
      <c r="C103" s="71"/>
      <c r="D103" s="71"/>
      <c r="E103" s="71"/>
      <c r="F103" s="72"/>
      <c r="G103" s="65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19"/>
      <c r="HV103" s="19"/>
      <c r="HW103" s="19"/>
      <c r="HX103" s="19"/>
      <c r="HY103" s="19"/>
      <c r="HZ103" s="19"/>
      <c r="IA103" s="19"/>
      <c r="IB103" s="19"/>
      <c r="IC103" s="19"/>
      <c r="ID103" s="19"/>
      <c r="IE103" s="19"/>
      <c r="IF103" s="19"/>
      <c r="IG103" s="19"/>
      <c r="IH103" s="19"/>
      <c r="II103" s="19"/>
      <c r="IJ103" s="19"/>
      <c r="IK103" s="19"/>
      <c r="IL103" s="19"/>
      <c r="IM103" s="19"/>
      <c r="IN103" s="19"/>
      <c r="IO103" s="19"/>
      <c r="IP103" s="19"/>
      <c r="IQ103" s="19"/>
      <c r="IR103" s="19"/>
      <c r="IS103" s="19"/>
      <c r="IT103" s="19"/>
      <c r="IU103" s="19"/>
    </row>
    <row r="104" spans="1:255" s="20" customFormat="1" ht="12.75" customHeight="1" x14ac:dyDescent="0.25">
      <c r="A104" s="46"/>
      <c r="B104" s="66"/>
      <c r="C104" s="66"/>
      <c r="D104" s="66"/>
      <c r="E104" s="66"/>
      <c r="F104" s="66"/>
      <c r="G104" s="65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19"/>
      <c r="HV104" s="19"/>
      <c r="HW104" s="19"/>
      <c r="HX104" s="19"/>
      <c r="HY104" s="19"/>
      <c r="HZ104" s="19"/>
      <c r="IA104" s="19"/>
      <c r="IB104" s="19"/>
      <c r="IC104" s="19"/>
      <c r="ID104" s="19"/>
      <c r="IE104" s="19"/>
      <c r="IF104" s="19"/>
      <c r="IG104" s="19"/>
      <c r="IH104" s="19"/>
      <c r="II104" s="19"/>
      <c r="IJ104" s="19"/>
      <c r="IK104" s="19"/>
      <c r="IL104" s="19"/>
      <c r="IM104" s="19"/>
      <c r="IN104" s="19"/>
      <c r="IO104" s="19"/>
      <c r="IP104" s="19"/>
      <c r="IQ104" s="19"/>
      <c r="IR104" s="19"/>
      <c r="IS104" s="19"/>
      <c r="IT104" s="19"/>
      <c r="IU104" s="19"/>
    </row>
    <row r="105" spans="1:255" s="20" customFormat="1" ht="15" customHeight="1" thickBot="1" x14ac:dyDescent="0.3">
      <c r="A105" s="46"/>
      <c r="B105" s="162" t="s">
        <v>138</v>
      </c>
      <c r="C105" s="163"/>
      <c r="D105" s="73"/>
      <c r="E105" s="74"/>
      <c r="F105" s="74"/>
      <c r="G105" s="65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  <c r="IA105" s="19"/>
      <c r="IB105" s="19"/>
      <c r="IC105" s="19"/>
      <c r="ID105" s="19"/>
      <c r="IE105" s="19"/>
      <c r="IF105" s="19"/>
      <c r="IG105" s="19"/>
      <c r="IH105" s="19"/>
      <c r="II105" s="19"/>
      <c r="IJ105" s="19"/>
      <c r="IK105" s="19"/>
      <c r="IL105" s="19"/>
      <c r="IM105" s="19"/>
      <c r="IN105" s="19"/>
      <c r="IO105" s="19"/>
      <c r="IP105" s="19"/>
      <c r="IQ105" s="19"/>
      <c r="IR105" s="19"/>
      <c r="IS105" s="19"/>
      <c r="IT105" s="19"/>
      <c r="IU105" s="19"/>
    </row>
    <row r="106" spans="1:255" s="20" customFormat="1" ht="12" customHeight="1" x14ac:dyDescent="0.25">
      <c r="A106" s="46"/>
      <c r="B106" s="75" t="s">
        <v>108</v>
      </c>
      <c r="C106" s="112" t="s">
        <v>139</v>
      </c>
      <c r="D106" s="113" t="s">
        <v>140</v>
      </c>
      <c r="E106" s="74"/>
      <c r="F106" s="74"/>
      <c r="G106" s="65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</row>
    <row r="107" spans="1:255" s="20" customFormat="1" ht="12" customHeight="1" x14ac:dyDescent="0.25">
      <c r="A107" s="46"/>
      <c r="B107" s="76" t="s">
        <v>141</v>
      </c>
      <c r="C107" s="108">
        <f>G31</f>
        <v>9360000</v>
      </c>
      <c r="D107" s="109">
        <f>(C107/C113)</f>
        <v>0.20325432843992861</v>
      </c>
      <c r="E107" s="74"/>
      <c r="F107" s="74"/>
      <c r="G107" s="65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</row>
    <row r="108" spans="1:255" s="20" customFormat="1" ht="12" customHeight="1" x14ac:dyDescent="0.25">
      <c r="A108" s="46"/>
      <c r="B108" s="76" t="s">
        <v>142</v>
      </c>
      <c r="C108" s="110">
        <v>0</v>
      </c>
      <c r="D108" s="109">
        <v>0</v>
      </c>
      <c r="E108" s="74"/>
      <c r="F108" s="74"/>
      <c r="G108" s="65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  <c r="HX108" s="19"/>
      <c r="HY108" s="19"/>
      <c r="HZ108" s="19"/>
      <c r="IA108" s="19"/>
      <c r="IB108" s="19"/>
      <c r="IC108" s="19"/>
      <c r="ID108" s="19"/>
      <c r="IE108" s="19"/>
      <c r="IF108" s="19"/>
      <c r="IG108" s="19"/>
      <c r="IH108" s="19"/>
      <c r="II108" s="19"/>
      <c r="IJ108" s="19"/>
      <c r="IK108" s="19"/>
      <c r="IL108" s="19"/>
      <c r="IM108" s="19"/>
      <c r="IN108" s="19"/>
      <c r="IO108" s="19"/>
      <c r="IP108" s="19"/>
      <c r="IQ108" s="19"/>
      <c r="IR108" s="19"/>
      <c r="IS108" s="19"/>
      <c r="IT108" s="19"/>
      <c r="IU108" s="19"/>
    </row>
    <row r="109" spans="1:255" s="20" customFormat="1" ht="12" customHeight="1" x14ac:dyDescent="0.25">
      <c r="A109" s="46"/>
      <c r="B109" s="76" t="s">
        <v>143</v>
      </c>
      <c r="C109" s="108">
        <f>G44</f>
        <v>860000</v>
      </c>
      <c r="D109" s="109">
        <f>(C109/C113)</f>
        <v>1.8675077185719934E-2</v>
      </c>
      <c r="E109" s="74"/>
      <c r="F109" s="74"/>
      <c r="G109" s="65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  <c r="HL109" s="19"/>
      <c r="HM109" s="19"/>
      <c r="HN109" s="19"/>
      <c r="HO109" s="19"/>
      <c r="HP109" s="19"/>
      <c r="HQ109" s="19"/>
      <c r="HR109" s="19"/>
      <c r="HS109" s="19"/>
      <c r="HT109" s="19"/>
      <c r="HU109" s="19"/>
      <c r="HV109" s="19"/>
      <c r="HW109" s="19"/>
      <c r="HX109" s="19"/>
      <c r="HY109" s="19"/>
      <c r="HZ109" s="19"/>
      <c r="IA109" s="19"/>
      <c r="IB109" s="19"/>
      <c r="IC109" s="19"/>
      <c r="ID109" s="19"/>
      <c r="IE109" s="19"/>
      <c r="IF109" s="19"/>
      <c r="IG109" s="19"/>
      <c r="IH109" s="19"/>
      <c r="II109" s="19"/>
      <c r="IJ109" s="19"/>
      <c r="IK109" s="19"/>
      <c r="IL109" s="19"/>
      <c r="IM109" s="19"/>
      <c r="IN109" s="19"/>
      <c r="IO109" s="19"/>
      <c r="IP109" s="19"/>
      <c r="IQ109" s="19"/>
      <c r="IR109" s="19"/>
      <c r="IS109" s="19"/>
      <c r="IT109" s="19"/>
      <c r="IU109" s="19"/>
    </row>
    <row r="110" spans="1:255" s="20" customFormat="1" ht="12" customHeight="1" x14ac:dyDescent="0.25">
      <c r="A110" s="46"/>
      <c r="B110" s="76" t="s">
        <v>62</v>
      </c>
      <c r="C110" s="108">
        <f>G77</f>
        <v>16574538.299999999</v>
      </c>
      <c r="D110" s="109">
        <f>(C110/C113)</f>
        <v>0.35991951403508288</v>
      </c>
      <c r="E110" s="74"/>
      <c r="F110" s="74"/>
      <c r="G110" s="65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  <c r="HL110" s="19"/>
      <c r="HM110" s="19"/>
      <c r="HN110" s="19"/>
      <c r="HO110" s="19"/>
      <c r="HP110" s="19"/>
      <c r="HQ110" s="19"/>
      <c r="HR110" s="19"/>
      <c r="HS110" s="19"/>
      <c r="HT110" s="19"/>
      <c r="HU110" s="19"/>
      <c r="HV110" s="19"/>
      <c r="HW110" s="19"/>
      <c r="HX110" s="19"/>
      <c r="HY110" s="19"/>
      <c r="HZ110" s="19"/>
      <c r="IA110" s="19"/>
      <c r="IB110" s="19"/>
      <c r="IC110" s="19"/>
      <c r="ID110" s="19"/>
      <c r="IE110" s="19"/>
      <c r="IF110" s="19"/>
      <c r="IG110" s="19"/>
      <c r="IH110" s="19"/>
      <c r="II110" s="19"/>
      <c r="IJ110" s="19"/>
      <c r="IK110" s="19"/>
      <c r="IL110" s="19"/>
      <c r="IM110" s="19"/>
      <c r="IN110" s="19"/>
      <c r="IO110" s="19"/>
      <c r="IP110" s="19"/>
      <c r="IQ110" s="19"/>
      <c r="IR110" s="19"/>
      <c r="IS110" s="19"/>
      <c r="IT110" s="19"/>
      <c r="IU110" s="19"/>
    </row>
    <row r="111" spans="1:255" s="20" customFormat="1" ht="12" customHeight="1" x14ac:dyDescent="0.25">
      <c r="A111" s="46"/>
      <c r="B111" s="76" t="s">
        <v>144</v>
      </c>
      <c r="C111" s="114">
        <f>G88</f>
        <v>17063252</v>
      </c>
      <c r="D111" s="109">
        <f>(C111/C113)</f>
        <v>0.37053203272022101</v>
      </c>
      <c r="E111" s="77"/>
      <c r="F111" s="77"/>
      <c r="G111" s="65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  <c r="HL111" s="19"/>
      <c r="HM111" s="19"/>
      <c r="HN111" s="19"/>
      <c r="HO111" s="19"/>
      <c r="HP111" s="19"/>
      <c r="HQ111" s="19"/>
      <c r="HR111" s="19"/>
      <c r="HS111" s="19"/>
      <c r="HT111" s="19"/>
      <c r="HU111" s="19"/>
      <c r="HV111" s="19"/>
      <c r="HW111" s="19"/>
      <c r="HX111" s="19"/>
      <c r="HY111" s="19"/>
      <c r="HZ111" s="19"/>
      <c r="IA111" s="19"/>
      <c r="IB111" s="19"/>
      <c r="IC111" s="19"/>
      <c r="ID111" s="19"/>
      <c r="IE111" s="19"/>
      <c r="IF111" s="19"/>
      <c r="IG111" s="19"/>
      <c r="IH111" s="19"/>
      <c r="II111" s="19"/>
      <c r="IJ111" s="19"/>
      <c r="IK111" s="19"/>
      <c r="IL111" s="19"/>
      <c r="IM111" s="19"/>
      <c r="IN111" s="19"/>
      <c r="IO111" s="19"/>
      <c r="IP111" s="19"/>
      <c r="IQ111" s="19"/>
      <c r="IR111" s="19"/>
      <c r="IS111" s="19"/>
      <c r="IT111" s="19"/>
      <c r="IU111" s="19"/>
    </row>
    <row r="112" spans="1:255" s="20" customFormat="1" ht="12" customHeight="1" x14ac:dyDescent="0.25">
      <c r="A112" s="46"/>
      <c r="B112" s="76" t="s">
        <v>145</v>
      </c>
      <c r="C112" s="114">
        <f>G91</f>
        <v>2192889.5150000001</v>
      </c>
      <c r="D112" s="109">
        <f>(C112/C113)</f>
        <v>4.7619047619047623E-2</v>
      </c>
      <c r="E112" s="77"/>
      <c r="F112" s="77"/>
      <c r="G112" s="65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  <c r="HL112" s="19"/>
      <c r="HM112" s="19"/>
      <c r="HN112" s="19"/>
      <c r="HO112" s="19"/>
      <c r="HP112" s="19"/>
      <c r="HQ112" s="19"/>
      <c r="HR112" s="19"/>
      <c r="HS112" s="19"/>
      <c r="HT112" s="19"/>
      <c r="HU112" s="19"/>
      <c r="HV112" s="19"/>
      <c r="HW112" s="19"/>
      <c r="HX112" s="19"/>
      <c r="HY112" s="19"/>
      <c r="HZ112" s="19"/>
      <c r="IA112" s="19"/>
      <c r="IB112" s="19"/>
      <c r="IC112" s="19"/>
      <c r="ID112" s="19"/>
      <c r="IE112" s="19"/>
      <c r="IF112" s="19"/>
      <c r="IG112" s="19"/>
      <c r="IH112" s="19"/>
      <c r="II112" s="19"/>
      <c r="IJ112" s="19"/>
      <c r="IK112" s="19"/>
      <c r="IL112" s="19"/>
      <c r="IM112" s="19"/>
      <c r="IN112" s="19"/>
      <c r="IO112" s="19"/>
      <c r="IP112" s="19"/>
      <c r="IQ112" s="19"/>
      <c r="IR112" s="19"/>
      <c r="IS112" s="19"/>
      <c r="IT112" s="19"/>
      <c r="IU112" s="19"/>
    </row>
    <row r="113" spans="1:255" s="20" customFormat="1" ht="12.75" customHeight="1" thickBot="1" x14ac:dyDescent="0.3">
      <c r="A113" s="46"/>
      <c r="B113" s="78" t="s">
        <v>146</v>
      </c>
      <c r="C113" s="115">
        <f>SUM(C107:C112)</f>
        <v>46050679.814999998</v>
      </c>
      <c r="D113" s="111">
        <f>SUM(D107:D112)</f>
        <v>1</v>
      </c>
      <c r="E113" s="77"/>
      <c r="F113" s="77"/>
      <c r="G113" s="65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  <c r="HL113" s="19"/>
      <c r="HM113" s="19"/>
      <c r="HN113" s="19"/>
      <c r="HO113" s="19"/>
      <c r="HP113" s="19"/>
      <c r="HQ113" s="19"/>
      <c r="HR113" s="19"/>
      <c r="HS113" s="19"/>
      <c r="HT113" s="19"/>
      <c r="HU113" s="19"/>
      <c r="HV113" s="19"/>
      <c r="HW113" s="19"/>
      <c r="HX113" s="19"/>
      <c r="HY113" s="19"/>
      <c r="HZ113" s="19"/>
      <c r="IA113" s="19"/>
      <c r="IB113" s="19"/>
      <c r="IC113" s="19"/>
      <c r="ID113" s="19"/>
      <c r="IE113" s="19"/>
      <c r="IF113" s="19"/>
      <c r="IG113" s="19"/>
      <c r="IH113" s="19"/>
      <c r="II113" s="19"/>
      <c r="IJ113" s="19"/>
      <c r="IK113" s="19"/>
      <c r="IL113" s="19"/>
      <c r="IM113" s="19"/>
      <c r="IN113" s="19"/>
      <c r="IO113" s="19"/>
      <c r="IP113" s="19"/>
      <c r="IQ113" s="19"/>
      <c r="IR113" s="19"/>
      <c r="IS113" s="19"/>
      <c r="IT113" s="19"/>
      <c r="IU113" s="19"/>
    </row>
    <row r="114" spans="1:255" s="20" customFormat="1" ht="12" customHeight="1" x14ac:dyDescent="0.25">
      <c r="A114" s="46"/>
      <c r="B114" s="66"/>
      <c r="C114" s="64"/>
      <c r="D114" s="64"/>
      <c r="E114" s="64"/>
      <c r="F114" s="64"/>
      <c r="G114" s="65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19"/>
      <c r="HV114" s="19"/>
      <c r="HW114" s="19"/>
      <c r="HX114" s="19"/>
      <c r="HY114" s="19"/>
      <c r="HZ114" s="19"/>
      <c r="IA114" s="19"/>
      <c r="IB114" s="19"/>
      <c r="IC114" s="19"/>
      <c r="ID114" s="19"/>
      <c r="IE114" s="19"/>
      <c r="IF114" s="19"/>
      <c r="IG114" s="19"/>
      <c r="IH114" s="19"/>
      <c r="II114" s="19"/>
      <c r="IJ114" s="19"/>
      <c r="IK114" s="19"/>
      <c r="IL114" s="19"/>
      <c r="IM114" s="19"/>
      <c r="IN114" s="19"/>
      <c r="IO114" s="19"/>
      <c r="IP114" s="19"/>
      <c r="IQ114" s="19"/>
      <c r="IR114" s="19"/>
      <c r="IS114" s="19"/>
      <c r="IT114" s="19"/>
      <c r="IU114" s="19"/>
    </row>
    <row r="115" spans="1:255" s="20" customFormat="1" ht="12.75" customHeight="1" x14ac:dyDescent="0.25">
      <c r="A115" s="46"/>
      <c r="B115" s="80"/>
      <c r="C115" s="64"/>
      <c r="D115" s="64"/>
      <c r="E115" s="64"/>
      <c r="F115" s="64"/>
      <c r="G115" s="65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19"/>
      <c r="HV115" s="19"/>
      <c r="HW115" s="19"/>
      <c r="HX115" s="19"/>
      <c r="HY115" s="19"/>
      <c r="HZ115" s="19"/>
      <c r="IA115" s="19"/>
      <c r="IB115" s="19"/>
      <c r="IC115" s="19"/>
      <c r="ID115" s="19"/>
      <c r="IE115" s="19"/>
      <c r="IF115" s="19"/>
      <c r="IG115" s="19"/>
      <c r="IH115" s="19"/>
      <c r="II115" s="19"/>
      <c r="IJ115" s="19"/>
      <c r="IK115" s="19"/>
      <c r="IL115" s="19"/>
      <c r="IM115" s="19"/>
      <c r="IN115" s="19"/>
      <c r="IO115" s="19"/>
      <c r="IP115" s="19"/>
      <c r="IQ115" s="19"/>
      <c r="IR115" s="19"/>
      <c r="IS115" s="19"/>
      <c r="IT115" s="19"/>
      <c r="IU115" s="19"/>
    </row>
    <row r="116" spans="1:255" s="20" customFormat="1" ht="12" customHeight="1" thickBot="1" x14ac:dyDescent="0.3">
      <c r="A116" s="81"/>
      <c r="B116" s="82"/>
      <c r="C116" s="83" t="s">
        <v>147</v>
      </c>
      <c r="D116" s="84"/>
      <c r="E116" s="85"/>
      <c r="F116" s="86"/>
      <c r="G116" s="65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19"/>
      <c r="HV116" s="19"/>
      <c r="HW116" s="19"/>
      <c r="HX116" s="19"/>
      <c r="HY116" s="19"/>
      <c r="HZ116" s="19"/>
      <c r="IA116" s="19"/>
      <c r="IB116" s="19"/>
      <c r="IC116" s="19"/>
      <c r="ID116" s="19"/>
      <c r="IE116" s="19"/>
      <c r="IF116" s="19"/>
      <c r="IG116" s="19"/>
      <c r="IH116" s="19"/>
      <c r="II116" s="19"/>
      <c r="IJ116" s="19"/>
      <c r="IK116" s="19"/>
      <c r="IL116" s="19"/>
      <c r="IM116" s="19"/>
      <c r="IN116" s="19"/>
      <c r="IO116" s="19"/>
      <c r="IP116" s="19"/>
      <c r="IQ116" s="19"/>
      <c r="IR116" s="19"/>
      <c r="IS116" s="19"/>
      <c r="IT116" s="19"/>
      <c r="IU116" s="19"/>
    </row>
    <row r="117" spans="1:255" s="20" customFormat="1" ht="12" customHeight="1" x14ac:dyDescent="0.25">
      <c r="A117" s="46"/>
      <c r="B117" s="92" t="s">
        <v>148</v>
      </c>
      <c r="C117" s="16">
        <v>130000</v>
      </c>
      <c r="D117" s="16">
        <v>150000</v>
      </c>
      <c r="E117" s="17">
        <v>170000</v>
      </c>
      <c r="F117" s="87"/>
      <c r="G117" s="8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19"/>
      <c r="HV117" s="19"/>
      <c r="HW117" s="19"/>
      <c r="HX117" s="19"/>
      <c r="HY117" s="19"/>
      <c r="HZ117" s="19"/>
      <c r="IA117" s="19"/>
      <c r="IB117" s="19"/>
      <c r="IC117" s="19"/>
      <c r="ID117" s="19"/>
      <c r="IE117" s="19"/>
      <c r="IF117" s="19"/>
      <c r="IG117" s="19"/>
      <c r="IH117" s="19"/>
      <c r="II117" s="19"/>
      <c r="IJ117" s="19"/>
      <c r="IK117" s="19"/>
      <c r="IL117" s="19"/>
      <c r="IM117" s="19"/>
      <c r="IN117" s="19"/>
      <c r="IO117" s="19"/>
      <c r="IP117" s="19"/>
      <c r="IQ117" s="19"/>
      <c r="IR117" s="19"/>
      <c r="IS117" s="19"/>
      <c r="IT117" s="19"/>
      <c r="IU117" s="19"/>
    </row>
    <row r="118" spans="1:255" s="20" customFormat="1" ht="12.75" customHeight="1" thickBot="1" x14ac:dyDescent="0.3">
      <c r="A118" s="46"/>
      <c r="B118" s="78" t="s">
        <v>149</v>
      </c>
      <c r="C118" s="79">
        <f>(G92/C117)</f>
        <v>354.23599857692307</v>
      </c>
      <c r="D118" s="79">
        <f>(G92/D117)</f>
        <v>307.00453210000001</v>
      </c>
      <c r="E118" s="89">
        <f>(G92/E117)</f>
        <v>270.88635185294117</v>
      </c>
      <c r="F118" s="87"/>
      <c r="G118" s="8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  <c r="HL118" s="19"/>
      <c r="HM118" s="19"/>
      <c r="HN118" s="19"/>
      <c r="HO118" s="19"/>
      <c r="HP118" s="19"/>
      <c r="HQ118" s="19"/>
      <c r="HR118" s="19"/>
      <c r="HS118" s="19"/>
      <c r="HT118" s="19"/>
      <c r="HU118" s="19"/>
      <c r="HV118" s="19"/>
      <c r="HW118" s="19"/>
      <c r="HX118" s="19"/>
      <c r="HY118" s="19"/>
      <c r="HZ118" s="19"/>
      <c r="IA118" s="19"/>
      <c r="IB118" s="19"/>
      <c r="IC118" s="19"/>
      <c r="ID118" s="19"/>
      <c r="IE118" s="19"/>
      <c r="IF118" s="19"/>
      <c r="IG118" s="19"/>
      <c r="IH118" s="19"/>
      <c r="II118" s="19"/>
      <c r="IJ118" s="19"/>
      <c r="IK118" s="19"/>
      <c r="IL118" s="19"/>
      <c r="IM118" s="19"/>
      <c r="IN118" s="19"/>
      <c r="IO118" s="19"/>
      <c r="IP118" s="19"/>
      <c r="IQ118" s="19"/>
      <c r="IR118" s="19"/>
      <c r="IS118" s="19"/>
      <c r="IT118" s="19"/>
      <c r="IU118" s="19"/>
    </row>
    <row r="119" spans="1:255" s="20" customFormat="1" ht="15.6" customHeight="1" x14ac:dyDescent="0.25">
      <c r="A119" s="46"/>
      <c r="B119" s="161" t="s">
        <v>150</v>
      </c>
      <c r="C119" s="161"/>
      <c r="D119" s="161"/>
      <c r="E119" s="161"/>
      <c r="F119" s="66"/>
      <c r="G119" s="66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  <c r="HL119" s="19"/>
      <c r="HM119" s="19"/>
      <c r="HN119" s="19"/>
      <c r="HO119" s="19"/>
      <c r="HP119" s="19"/>
      <c r="HQ119" s="19"/>
      <c r="HR119" s="19"/>
      <c r="HS119" s="19"/>
      <c r="HT119" s="19"/>
      <c r="HU119" s="19"/>
      <c r="HV119" s="19"/>
      <c r="HW119" s="19"/>
      <c r="HX119" s="19"/>
      <c r="HY119" s="19"/>
      <c r="HZ119" s="19"/>
      <c r="IA119" s="19"/>
      <c r="IB119" s="19"/>
      <c r="IC119" s="19"/>
      <c r="ID119" s="19"/>
      <c r="IE119" s="19"/>
      <c r="IF119" s="19"/>
      <c r="IG119" s="19"/>
      <c r="IH119" s="19"/>
      <c r="II119" s="19"/>
      <c r="IJ119" s="19"/>
      <c r="IK119" s="19"/>
      <c r="IL119" s="19"/>
      <c r="IM119" s="19"/>
      <c r="IN119" s="19"/>
      <c r="IO119" s="19"/>
      <c r="IP119" s="19"/>
      <c r="IQ119" s="19"/>
      <c r="IR119" s="19"/>
      <c r="IS119" s="19"/>
      <c r="IT119" s="19"/>
      <c r="IU119" s="19"/>
    </row>
    <row r="120" spans="1:255" s="20" customFormat="1" ht="11.25" customHeight="1" x14ac:dyDescent="0.2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  <c r="HL120" s="19"/>
      <c r="HM120" s="19"/>
      <c r="HN120" s="19"/>
      <c r="HO120" s="19"/>
      <c r="HP120" s="19"/>
      <c r="HQ120" s="19"/>
      <c r="HR120" s="19"/>
      <c r="HS120" s="19"/>
      <c r="HT120" s="19"/>
      <c r="HU120" s="19"/>
      <c r="HV120" s="19"/>
      <c r="HW120" s="19"/>
      <c r="HX120" s="19"/>
      <c r="HY120" s="19"/>
      <c r="HZ120" s="19"/>
      <c r="IA120" s="19"/>
      <c r="IB120" s="19"/>
      <c r="IC120" s="19"/>
      <c r="ID120" s="19"/>
      <c r="IE120" s="19"/>
      <c r="IF120" s="19"/>
      <c r="IG120" s="19"/>
      <c r="IH120" s="19"/>
      <c r="II120" s="19"/>
      <c r="IJ120" s="19"/>
      <c r="IK120" s="19"/>
      <c r="IL120" s="19"/>
      <c r="IM120" s="19"/>
      <c r="IN120" s="19"/>
      <c r="IO120" s="19"/>
      <c r="IP120" s="19"/>
      <c r="IQ120" s="19"/>
      <c r="IR120" s="19"/>
      <c r="IS120" s="19"/>
      <c r="IT120" s="19"/>
      <c r="IU120" s="19"/>
    </row>
    <row r="121" spans="1:255" s="91" customFormat="1" ht="11.25" customHeight="1" x14ac:dyDescent="0.25">
      <c r="A121" s="90"/>
      <c r="B121" s="90"/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90"/>
      <c r="R121" s="90"/>
      <c r="S121" s="90"/>
      <c r="T121" s="90"/>
      <c r="U121" s="90"/>
      <c r="V121" s="90"/>
      <c r="W121" s="90"/>
      <c r="X121" s="90"/>
      <c r="Y121" s="90"/>
      <c r="Z121" s="90"/>
      <c r="AA121" s="90"/>
      <c r="AB121" s="90"/>
      <c r="AC121" s="90"/>
      <c r="AD121" s="90"/>
      <c r="AE121" s="90"/>
      <c r="AF121" s="90"/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  <c r="DE121" s="90"/>
      <c r="DF121" s="90"/>
      <c r="DG121" s="90"/>
      <c r="DH121" s="90"/>
      <c r="DI121" s="90"/>
      <c r="DJ121" s="90"/>
      <c r="DK121" s="90"/>
      <c r="DL121" s="90"/>
      <c r="DM121" s="90"/>
      <c r="DN121" s="90"/>
      <c r="DO121" s="90"/>
      <c r="DP121" s="90"/>
      <c r="DQ121" s="90"/>
      <c r="DR121" s="90"/>
      <c r="DS121" s="90"/>
      <c r="DT121" s="90"/>
      <c r="DU121" s="90"/>
      <c r="DV121" s="90"/>
      <c r="DW121" s="90"/>
      <c r="DX121" s="90"/>
      <c r="DY121" s="90"/>
      <c r="DZ121" s="90"/>
      <c r="EA121" s="90"/>
      <c r="EB121" s="90"/>
      <c r="EC121" s="90"/>
      <c r="ED121" s="90"/>
      <c r="EE121" s="90"/>
      <c r="EF121" s="90"/>
      <c r="EG121" s="90"/>
      <c r="EH121" s="90"/>
      <c r="EI121" s="90"/>
      <c r="EJ121" s="90"/>
      <c r="EK121" s="90"/>
      <c r="EL121" s="90"/>
      <c r="EM121" s="90"/>
      <c r="EN121" s="90"/>
      <c r="EO121" s="90"/>
      <c r="EP121" s="90"/>
      <c r="EQ121" s="90"/>
      <c r="ER121" s="90"/>
      <c r="ES121" s="90"/>
      <c r="ET121" s="90"/>
      <c r="EU121" s="90"/>
      <c r="EV121" s="90"/>
      <c r="EW121" s="90"/>
      <c r="EX121" s="90"/>
      <c r="EY121" s="90"/>
      <c r="EZ121" s="90"/>
      <c r="FA121" s="90"/>
      <c r="FB121" s="90"/>
      <c r="FC121" s="90"/>
      <c r="FD121" s="90"/>
      <c r="FE121" s="90"/>
      <c r="FF121" s="90"/>
      <c r="FG121" s="90"/>
      <c r="FH121" s="90"/>
      <c r="FI121" s="90"/>
      <c r="FJ121" s="90"/>
      <c r="FK121" s="90"/>
      <c r="FL121" s="90"/>
      <c r="FM121" s="90"/>
      <c r="FN121" s="90"/>
      <c r="FO121" s="90"/>
      <c r="FP121" s="90"/>
      <c r="FQ121" s="90"/>
      <c r="FR121" s="90"/>
      <c r="FS121" s="90"/>
      <c r="FT121" s="90"/>
      <c r="FU121" s="90"/>
      <c r="FV121" s="90"/>
      <c r="FW121" s="90"/>
      <c r="FX121" s="90"/>
      <c r="FY121" s="90"/>
      <c r="FZ121" s="90"/>
      <c r="GA121" s="90"/>
      <c r="GB121" s="90"/>
      <c r="GC121" s="90"/>
      <c r="GD121" s="90"/>
      <c r="GE121" s="90"/>
      <c r="GF121" s="90"/>
      <c r="GG121" s="90"/>
      <c r="GH121" s="90"/>
      <c r="GI121" s="90"/>
      <c r="GJ121" s="90"/>
      <c r="GK121" s="90"/>
      <c r="GL121" s="90"/>
      <c r="GM121" s="90"/>
      <c r="GN121" s="90"/>
      <c r="GO121" s="90"/>
      <c r="GP121" s="90"/>
      <c r="GQ121" s="90"/>
      <c r="GR121" s="90"/>
      <c r="GS121" s="90"/>
      <c r="GT121" s="90"/>
      <c r="GU121" s="90"/>
      <c r="GV121" s="90"/>
      <c r="GW121" s="90"/>
      <c r="GX121" s="90"/>
      <c r="GY121" s="90"/>
      <c r="GZ121" s="90"/>
      <c r="HA121" s="90"/>
      <c r="HB121" s="90"/>
      <c r="HC121" s="90"/>
      <c r="HD121" s="90"/>
      <c r="HE121" s="90"/>
      <c r="HF121" s="90"/>
      <c r="HG121" s="90"/>
      <c r="HH121" s="90"/>
      <c r="HI121" s="90"/>
      <c r="HJ121" s="90"/>
      <c r="HK121" s="90"/>
      <c r="HL121" s="90"/>
      <c r="HM121" s="90"/>
      <c r="HN121" s="90"/>
      <c r="HO121" s="90"/>
      <c r="HP121" s="90"/>
      <c r="HQ121" s="90"/>
      <c r="HR121" s="90"/>
      <c r="HS121" s="90"/>
      <c r="HT121" s="90"/>
      <c r="HU121" s="90"/>
      <c r="HV121" s="90"/>
      <c r="HW121" s="90"/>
      <c r="HX121" s="90"/>
      <c r="HY121" s="90"/>
      <c r="HZ121" s="90"/>
      <c r="IA121" s="90"/>
      <c r="IB121" s="90"/>
      <c r="IC121" s="90"/>
      <c r="ID121" s="90"/>
      <c r="IE121" s="90"/>
      <c r="IF121" s="90"/>
      <c r="IG121" s="90"/>
      <c r="IH121" s="90"/>
      <c r="II121" s="90"/>
      <c r="IJ121" s="90"/>
      <c r="IK121" s="90"/>
      <c r="IL121" s="90"/>
      <c r="IM121" s="90"/>
      <c r="IN121" s="90"/>
      <c r="IO121" s="90"/>
      <c r="IP121" s="90"/>
      <c r="IQ121" s="90"/>
      <c r="IR121" s="90"/>
      <c r="IS121" s="90"/>
      <c r="IT121" s="90"/>
      <c r="IU121" s="90"/>
    </row>
    <row r="122" spans="1:255" s="91" customFormat="1" ht="11.25" customHeight="1" x14ac:dyDescent="0.25">
      <c r="A122" s="90"/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0"/>
      <c r="T122" s="90"/>
      <c r="U122" s="90"/>
      <c r="V122" s="90"/>
      <c r="W122" s="90"/>
      <c r="X122" s="90"/>
      <c r="Y122" s="90"/>
      <c r="Z122" s="90"/>
      <c r="AA122" s="90"/>
      <c r="AB122" s="90"/>
      <c r="AC122" s="90"/>
      <c r="AD122" s="90"/>
      <c r="AE122" s="90"/>
      <c r="AF122" s="90"/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  <c r="DE122" s="90"/>
      <c r="DF122" s="90"/>
      <c r="DG122" s="90"/>
      <c r="DH122" s="90"/>
      <c r="DI122" s="90"/>
      <c r="DJ122" s="90"/>
      <c r="DK122" s="90"/>
      <c r="DL122" s="90"/>
      <c r="DM122" s="90"/>
      <c r="DN122" s="90"/>
      <c r="DO122" s="90"/>
      <c r="DP122" s="90"/>
      <c r="DQ122" s="90"/>
      <c r="DR122" s="90"/>
      <c r="DS122" s="90"/>
      <c r="DT122" s="90"/>
      <c r="DU122" s="90"/>
      <c r="DV122" s="90"/>
      <c r="DW122" s="90"/>
      <c r="DX122" s="90"/>
      <c r="DY122" s="90"/>
      <c r="DZ122" s="90"/>
      <c r="EA122" s="90"/>
      <c r="EB122" s="90"/>
      <c r="EC122" s="90"/>
      <c r="ED122" s="90"/>
      <c r="EE122" s="90"/>
      <c r="EF122" s="90"/>
      <c r="EG122" s="90"/>
      <c r="EH122" s="90"/>
      <c r="EI122" s="90"/>
      <c r="EJ122" s="90"/>
      <c r="EK122" s="90"/>
      <c r="EL122" s="90"/>
      <c r="EM122" s="90"/>
      <c r="EN122" s="90"/>
      <c r="EO122" s="90"/>
      <c r="EP122" s="90"/>
      <c r="EQ122" s="90"/>
      <c r="ER122" s="90"/>
      <c r="ES122" s="90"/>
      <c r="ET122" s="90"/>
      <c r="EU122" s="90"/>
      <c r="EV122" s="90"/>
      <c r="EW122" s="90"/>
      <c r="EX122" s="90"/>
      <c r="EY122" s="90"/>
      <c r="EZ122" s="90"/>
      <c r="FA122" s="90"/>
      <c r="FB122" s="90"/>
      <c r="FC122" s="90"/>
      <c r="FD122" s="90"/>
      <c r="FE122" s="90"/>
      <c r="FF122" s="90"/>
      <c r="FG122" s="90"/>
      <c r="FH122" s="90"/>
      <c r="FI122" s="90"/>
      <c r="FJ122" s="90"/>
      <c r="FK122" s="90"/>
      <c r="FL122" s="90"/>
      <c r="FM122" s="90"/>
      <c r="FN122" s="90"/>
      <c r="FO122" s="90"/>
      <c r="FP122" s="90"/>
      <c r="FQ122" s="90"/>
      <c r="FR122" s="90"/>
      <c r="FS122" s="90"/>
      <c r="FT122" s="90"/>
      <c r="FU122" s="90"/>
      <c r="FV122" s="90"/>
      <c r="FW122" s="90"/>
      <c r="FX122" s="90"/>
      <c r="FY122" s="90"/>
      <c r="FZ122" s="90"/>
      <c r="GA122" s="90"/>
      <c r="GB122" s="90"/>
      <c r="GC122" s="90"/>
      <c r="GD122" s="90"/>
      <c r="GE122" s="90"/>
      <c r="GF122" s="90"/>
      <c r="GG122" s="90"/>
      <c r="GH122" s="90"/>
      <c r="GI122" s="90"/>
      <c r="GJ122" s="90"/>
      <c r="GK122" s="90"/>
      <c r="GL122" s="90"/>
      <c r="GM122" s="90"/>
      <c r="GN122" s="90"/>
      <c r="GO122" s="90"/>
      <c r="GP122" s="90"/>
      <c r="GQ122" s="90"/>
      <c r="GR122" s="90"/>
      <c r="GS122" s="90"/>
      <c r="GT122" s="90"/>
      <c r="GU122" s="90"/>
      <c r="GV122" s="90"/>
      <c r="GW122" s="90"/>
      <c r="GX122" s="90"/>
      <c r="GY122" s="90"/>
      <c r="GZ122" s="90"/>
      <c r="HA122" s="90"/>
      <c r="HB122" s="90"/>
      <c r="HC122" s="90"/>
      <c r="HD122" s="90"/>
      <c r="HE122" s="90"/>
      <c r="HF122" s="90"/>
      <c r="HG122" s="90"/>
      <c r="HH122" s="90"/>
      <c r="HI122" s="90"/>
      <c r="HJ122" s="90"/>
      <c r="HK122" s="90"/>
      <c r="HL122" s="90"/>
      <c r="HM122" s="90"/>
      <c r="HN122" s="90"/>
      <c r="HO122" s="90"/>
      <c r="HP122" s="90"/>
      <c r="HQ122" s="90"/>
      <c r="HR122" s="90"/>
      <c r="HS122" s="90"/>
      <c r="HT122" s="90"/>
      <c r="HU122" s="90"/>
      <c r="HV122" s="90"/>
      <c r="HW122" s="90"/>
      <c r="HX122" s="90"/>
      <c r="HY122" s="90"/>
      <c r="HZ122" s="90"/>
      <c r="IA122" s="90"/>
      <c r="IB122" s="90"/>
      <c r="IC122" s="90"/>
      <c r="ID122" s="90"/>
      <c r="IE122" s="90"/>
      <c r="IF122" s="90"/>
      <c r="IG122" s="90"/>
      <c r="IH122" s="90"/>
      <c r="II122" s="90"/>
      <c r="IJ122" s="90"/>
      <c r="IK122" s="90"/>
      <c r="IL122" s="90"/>
      <c r="IM122" s="90"/>
      <c r="IN122" s="90"/>
      <c r="IO122" s="90"/>
      <c r="IP122" s="90"/>
      <c r="IQ122" s="90"/>
      <c r="IR122" s="90"/>
      <c r="IS122" s="90"/>
      <c r="IT122" s="90"/>
      <c r="IU122" s="90"/>
    </row>
  </sheetData>
  <mergeCells count="9">
    <mergeCell ref="E9:F9"/>
    <mergeCell ref="E14:F14"/>
    <mergeCell ref="E15:F15"/>
    <mergeCell ref="B17:G17"/>
    <mergeCell ref="B119:E119"/>
    <mergeCell ref="B105:C10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Franco Indet. Malla AV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2023-03-30T11:35:41Z</dcterms:modified>
  <cp:category/>
  <cp:contentStatus/>
</cp:coreProperties>
</file>