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valenzuelap\Documents\AAASISTENCIA FINANCIERA\2023 FICHAS\illapel 2023\"/>
    </mc:Choice>
  </mc:AlternateContent>
  <bookViews>
    <workbookView xWindow="0" yWindow="0" windowWidth="24000" windowHeight="9630" tabRatio="918"/>
  </bookViews>
  <sheets>
    <sheet name="Tomate Invernadero" sheetId="33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8" i="33" l="1"/>
  <c r="G67" i="33"/>
  <c r="G62" i="33"/>
  <c r="G60" i="33"/>
  <c r="G58" i="33"/>
  <c r="G57" i="33"/>
  <c r="G55" i="33"/>
  <c r="G54" i="33"/>
  <c r="G53" i="33"/>
  <c r="G51" i="33"/>
  <c r="G50" i="33"/>
  <c r="G49" i="33"/>
  <c r="G48" i="33"/>
  <c r="G46" i="33"/>
  <c r="G41" i="33"/>
  <c r="G42" i="33" s="1"/>
  <c r="C90" i="33" s="1"/>
  <c r="G37" i="33"/>
  <c r="C89" i="33" s="1"/>
  <c r="G31" i="33"/>
  <c r="G30" i="33"/>
  <c r="G29" i="33"/>
  <c r="G28" i="33"/>
  <c r="G27" i="33"/>
  <c r="G26" i="33"/>
  <c r="G25" i="33"/>
  <c r="G24" i="33"/>
  <c r="G23" i="33"/>
  <c r="G22" i="33"/>
  <c r="G21" i="33"/>
  <c r="G12" i="33"/>
  <c r="G74" i="33" s="1"/>
  <c r="G69" i="33" l="1"/>
  <c r="C92" i="33" s="1"/>
  <c r="G63" i="33"/>
  <c r="C91" i="33" s="1"/>
  <c r="G32" i="33"/>
  <c r="C88" i="33" s="1"/>
  <c r="G71" i="33" l="1"/>
  <c r="G72" i="33" s="1"/>
  <c r="C93" i="33" s="1"/>
  <c r="G73" i="33" l="1"/>
  <c r="E99" i="33" s="1"/>
  <c r="C94" i="33"/>
  <c r="G75" i="33" l="1"/>
  <c r="C99" i="33"/>
  <c r="D99" i="33"/>
  <c r="D90" i="33"/>
  <c r="D91" i="33"/>
  <c r="D92" i="33"/>
  <c r="D89" i="33"/>
  <c r="D88" i="33"/>
  <c r="D93" i="33"/>
  <c r="D94" i="33" l="1"/>
</calcChain>
</file>

<file path=xl/sharedStrings.xml><?xml version="1.0" encoding="utf-8"?>
<sst xmlns="http://schemas.openxmlformats.org/spreadsheetml/2006/main" count="177" uniqueCount="121">
  <si>
    <t>RUBRO O CULTIVO</t>
  </si>
  <si>
    <t>VARIEDAD</t>
  </si>
  <si>
    <t>FECHA ESTIMADA  PRECIO VENTA</t>
  </si>
  <si>
    <t>NIVEL TECNOLÓGICO</t>
  </si>
  <si>
    <t>Medio</t>
  </si>
  <si>
    <t>PRECIO ESPERADO ($/kg)</t>
  </si>
  <si>
    <t>REGIÓN</t>
  </si>
  <si>
    <t>Coquimbo</t>
  </si>
  <si>
    <t>INGRESO ESPERADO, con IVA ($)</t>
  </si>
  <si>
    <t>AGENCIA DE ÁREA</t>
  </si>
  <si>
    <t>Illapel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</si>
  <si>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</si>
  <si>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</si>
  <si>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</si>
  <si>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</si>
  <si>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</si>
  <si>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</si>
  <si>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</si>
  <si>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</si>
  <si>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</si>
  <si>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</si>
  <si>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</si>
  <si>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</si>
  <si>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</si>
  <si>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</si>
  <si>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</si>
  <si>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</si>
  <si>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</si>
  <si>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</si>
  <si>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JM</t>
  </si>
  <si>
    <t>Subtotal Costo Maquinaria</t>
  </si>
  <si>
    <t>INSUMOS</t>
  </si>
  <si>
    <t>Insumos</t>
  </si>
  <si>
    <t>Unidad (Kg/l/u)</t>
  </si>
  <si>
    <t>Cantidad (Kg/l/u)</t>
  </si>
  <si>
    <t>kg</t>
  </si>
  <si>
    <t>Subtotal Insumos</t>
  </si>
  <si>
    <t>OTROS</t>
  </si>
  <si>
    <t>Item</t>
  </si>
  <si>
    <t>Kg</t>
  </si>
  <si>
    <t>Marzo - Abril</t>
  </si>
  <si>
    <t>Abril - Junio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</si>
  <si>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</si>
  <si>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</si>
  <si>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</si>
  <si>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</si>
  <si>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</si>
  <si>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</si>
  <si>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</si>
  <si>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</si>
  <si>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</si>
  <si>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</si>
  <si>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</si>
  <si>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</si>
  <si>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</si>
  <si>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</si>
  <si>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</si>
  <si>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</si>
  <si>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</si>
  <si>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</si>
  <si>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</si>
  <si>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</si>
  <si>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</si>
  <si>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</si>
  <si>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Urea</t>
  </si>
  <si>
    <t>Marzo</t>
  </si>
  <si>
    <t>Aplicación de pesticidas</t>
  </si>
  <si>
    <t>FERTILIZANTES</t>
  </si>
  <si>
    <t>Enero</t>
  </si>
  <si>
    <t>Nitrato de potasio</t>
  </si>
  <si>
    <t>FUNGICIDAS</t>
  </si>
  <si>
    <t>INSECTICIDAS</t>
  </si>
  <si>
    <t>Compost</t>
  </si>
  <si>
    <t>M3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</si>
  <si>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</si>
  <si>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</si>
  <si>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Todas la comunas del Área</t>
  </si>
  <si>
    <t>U</t>
  </si>
  <si>
    <t>L</t>
  </si>
  <si>
    <t>Abril-Mayo</t>
  </si>
  <si>
    <t>Agosto-Septiembre</t>
  </si>
  <si>
    <t>Enero-Diciembre</t>
  </si>
  <si>
    <t>Abril - Noviembre</t>
  </si>
  <si>
    <t>Transplante</t>
  </si>
  <si>
    <t>Preparación de suelos</t>
  </si>
  <si>
    <t>Bellis</t>
  </si>
  <si>
    <t>RENDIMIENTO (kg/Há.)</t>
  </si>
  <si>
    <t>ESCENARIOS COSTO UNITARIO  ($/kg)</t>
  </si>
  <si>
    <t>Costo unitario ($/kg) (*)</t>
  </si>
  <si>
    <t>cosecha</t>
  </si>
  <si>
    <t>Bravo 720 5l</t>
  </si>
  <si>
    <t>Enero-Febrero</t>
  </si>
  <si>
    <t>Mercado Nacional y Local</t>
  </si>
  <si>
    <t xml:space="preserve">Cajones </t>
  </si>
  <si>
    <t xml:space="preserve">Cinta gareta </t>
  </si>
  <si>
    <t>Rendimiento (kg/hà)</t>
  </si>
  <si>
    <t>Tomate tipo Invernadero</t>
  </si>
  <si>
    <t>Larga Vida (AlaminaRZ -Toqui F1)</t>
  </si>
  <si>
    <t>Julio - Diciembre</t>
  </si>
  <si>
    <t>Heladas/Sequia</t>
  </si>
  <si>
    <t>Aplicación fitohormona</t>
  </si>
  <si>
    <t>Abril-Noviembre</t>
  </si>
  <si>
    <t>Amarre</t>
  </si>
  <si>
    <t>Poda</t>
  </si>
  <si>
    <t>Preparación de mesas</t>
  </si>
  <si>
    <t>Diciembre-Enero</t>
  </si>
  <si>
    <t>Postura de cinta</t>
  </si>
  <si>
    <t>Riego y fertirrigación</t>
  </si>
  <si>
    <t>Postura de acolchado</t>
  </si>
  <si>
    <t>Julio-Diciembre</t>
  </si>
  <si>
    <t>Selección y embalaje</t>
  </si>
  <si>
    <t>Fostato Diamonico</t>
  </si>
  <si>
    <t>Ácido fosfórico</t>
  </si>
  <si>
    <t xml:space="preserve">Systhane 2EC </t>
  </si>
  <si>
    <t>Selecron 720 EC</t>
  </si>
  <si>
    <t>Fast Plus EW</t>
  </si>
  <si>
    <t>FITOHORMONA</t>
  </si>
  <si>
    <t>Rukam Cuaja</t>
  </si>
  <si>
    <t>Abril - Octubre</t>
  </si>
  <si>
    <t>PLANTINES tomate</t>
  </si>
  <si>
    <t>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</si>
</sst>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 * #,##0_ ;_ * \-#,##0_ ;_ * &quot;-&quot;_ ;_ @_ "/>
    <numFmt numFmtId="165" formatCode="_ * #,##0.00_ ;_ * \-#,##0.00_ ;_ * &quot;-&quot;??_ ;_ @_ "/>
    <numFmt numFmtId="166" formatCode="&quot; &quot;* #,##0&quot;   &quot;;&quot;-&quot;* #,##0&quot;   &quot;;&quot; &quot;* &quot;-&quot;??&quot;   &quot;"/>
    <numFmt numFmtId="167" formatCode="&quot; &quot;* #,##0&quot; &quot;;&quot; &quot;* &quot;-&quot;#,##0&quot; &quot;;&quot; &quot;* &quot;- &quot;"/>
    <numFmt numFmtId="168" formatCode="_-* #,##0_-;\-* #,##0_-;_-* &quot;-&quot;??_-;_-@_-"/>
  </numFmts>
  <fonts count="24" x14ac:knownFonts="1">
    <font>
      <sz val="11"/>
      <color indexed="8"/>
      <name val="Calibri"/>
    </font>
    <font>
      <sz val="8"/>
      <color indexed="8"/>
      <name val="Arial Narrow"/>
      <family val="2"/>
    </font>
    <font>
      <sz val="8"/>
      <color indexed="9"/>
      <name val="Arial Narrow"/>
      <family val="2"/>
    </font>
    <font>
      <sz val="10"/>
      <name val="Arial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sz val="11"/>
      <color indexed="8"/>
      <name val="Calibri"/>
      <family val="2"/>
    </font>
    <font>
      <b/>
      <sz val="8"/>
      <name val="Arial Narrow"/>
      <family val="2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9"/>
      <color indexed="9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b/>
      <sz val="7"/>
      <color indexed="15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sz val="9"/>
      <color theme="1"/>
      <name val="Arial Narrow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indexed="16"/>
        <bgColor auto="1"/>
      </patternFill>
    </fill>
  </fills>
  <borders count="58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1"/>
      </right>
      <top style="thin">
        <color indexed="10"/>
      </top>
      <bottom style="thin">
        <color indexed="10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6">
    <xf numFmtId="0" fontId="0" fillId="0" borderId="0" applyNumberFormat="0" applyFill="0" applyBorder="0" applyProtection="0"/>
    <xf numFmtId="0" fontId="3" fillId="0" borderId="19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3" fillId="0" borderId="19"/>
    <xf numFmtId="0" fontId="3" fillId="0" borderId="19"/>
  </cellStyleXfs>
  <cellXfs count="156">
    <xf numFmtId="0" fontId="0" fillId="0" borderId="0" xfId="0"/>
    <xf numFmtId="0" fontId="0" fillId="0" borderId="0" xfId="0" applyNumberFormat="1"/>
    <xf numFmtId="0" fontId="0" fillId="2" borderId="1" xfId="0" applyFill="1" applyBorder="1"/>
    <xf numFmtId="0" fontId="0" fillId="2" borderId="4" xfId="0" applyFill="1" applyBorder="1"/>
    <xf numFmtId="49" fontId="1" fillId="2" borderId="5" xfId="0" applyNumberFormat="1" applyFont="1" applyFill="1" applyBorder="1" applyAlignment="1">
      <alignment vertical="center" wrapText="1"/>
    </xf>
    <xf numFmtId="49" fontId="1" fillId="2" borderId="6" xfId="0" applyNumberFormat="1" applyFont="1" applyFill="1" applyBorder="1" applyAlignment="1">
      <alignment horizontal="right"/>
    </xf>
    <xf numFmtId="0" fontId="0" fillId="2" borderId="10" xfId="0" applyFill="1" applyBorder="1"/>
    <xf numFmtId="49" fontId="2" fillId="3" borderId="6" xfId="0" applyNumberFormat="1" applyFont="1" applyFill="1" applyBorder="1" applyAlignment="1">
      <alignment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vertical="center"/>
    </xf>
    <xf numFmtId="49" fontId="2" fillId="3" borderId="15" xfId="0" applyNumberFormat="1" applyFont="1" applyFill="1" applyBorder="1" applyAlignment="1">
      <alignment vertical="center"/>
    </xf>
    <xf numFmtId="0" fontId="2" fillId="3" borderId="15" xfId="0" applyFont="1" applyFill="1" applyBorder="1" applyAlignment="1">
      <alignment horizontal="center" vertical="center"/>
    </xf>
    <xf numFmtId="0" fontId="0" fillId="2" borderId="21" xfId="0" applyFill="1" applyBorder="1"/>
    <xf numFmtId="0" fontId="0" fillId="0" borderId="19" xfId="0" applyNumberFormat="1" applyBorder="1"/>
    <xf numFmtId="0" fontId="2" fillId="3" borderId="15" xfId="0" applyFont="1" applyFill="1" applyBorder="1" applyAlignment="1">
      <alignment vertical="center"/>
    </xf>
    <xf numFmtId="49" fontId="1" fillId="2" borderId="6" xfId="0" applyNumberFormat="1" applyFont="1" applyFill="1" applyBorder="1"/>
    <xf numFmtId="0" fontId="1" fillId="2" borderId="6" xfId="0" applyFont="1" applyFill="1" applyBorder="1"/>
    <xf numFmtId="0" fontId="4" fillId="0" borderId="51" xfId="0" applyFont="1" applyBorder="1" applyAlignment="1">
      <alignment horizontal="right" vertical="center"/>
    </xf>
    <xf numFmtId="0" fontId="4" fillId="0" borderId="51" xfId="0" applyFont="1" applyBorder="1" applyAlignment="1">
      <alignment horizontal="right" vertical="center" wrapText="1"/>
    </xf>
    <xf numFmtId="17" fontId="4" fillId="0" borderId="51" xfId="0" applyNumberFormat="1" applyFont="1" applyBorder="1" applyAlignment="1">
      <alignment horizontal="right" vertical="center"/>
    </xf>
    <xf numFmtId="3" fontId="2" fillId="3" borderId="6" xfId="0" applyNumberFormat="1" applyFont="1" applyFill="1" applyBorder="1" applyAlignment="1">
      <alignment vertical="center"/>
    </xf>
    <xf numFmtId="3" fontId="2" fillId="3" borderId="15" xfId="0" applyNumberFormat="1" applyFont="1" applyFill="1" applyBorder="1" applyAlignment="1">
      <alignment vertical="center"/>
    </xf>
    <xf numFmtId="15" fontId="7" fillId="0" borderId="50" xfId="1" applyNumberFormat="1" applyFont="1" applyBorder="1" applyAlignment="1">
      <alignment vertical="center"/>
    </xf>
    <xf numFmtId="1" fontId="5" fillId="0" borderId="50" xfId="1" applyNumberFormat="1" applyFont="1" applyBorder="1" applyAlignment="1">
      <alignment horizontal="center" vertical="center"/>
    </xf>
    <xf numFmtId="3" fontId="5" fillId="0" borderId="50" xfId="1" applyNumberFormat="1" applyFont="1" applyBorder="1" applyAlignment="1">
      <alignment horizontal="center" vertical="center"/>
    </xf>
    <xf numFmtId="0" fontId="4" fillId="0" borderId="50" xfId="0" applyFont="1" applyBorder="1" applyAlignment="1">
      <alignment horizontal="center" vertical="center"/>
    </xf>
    <xf numFmtId="168" fontId="5" fillId="0" borderId="50" xfId="2" applyNumberFormat="1" applyFont="1" applyFill="1" applyBorder="1" applyAlignment="1">
      <alignment horizontal="center" vertical="center"/>
    </xf>
    <xf numFmtId="15" fontId="5" fillId="0" borderId="50" xfId="1" applyNumberFormat="1" applyFont="1" applyBorder="1" applyAlignment="1">
      <alignment vertical="center"/>
    </xf>
    <xf numFmtId="3" fontId="1" fillId="2" borderId="6" xfId="0" applyNumberFormat="1" applyFont="1" applyFill="1" applyBorder="1"/>
    <xf numFmtId="0" fontId="0" fillId="2" borderId="2" xfId="0" applyFill="1" applyBorder="1"/>
    <xf numFmtId="0" fontId="0" fillId="2" borderId="3" xfId="0" applyFill="1" applyBorder="1"/>
    <xf numFmtId="49" fontId="8" fillId="3" borderId="5" xfId="0" applyNumberFormat="1" applyFont="1" applyFill="1" applyBorder="1" applyAlignment="1">
      <alignment vertical="center" wrapText="1"/>
    </xf>
    <xf numFmtId="0" fontId="9" fillId="2" borderId="7" xfId="0" applyFont="1" applyFill="1" applyBorder="1"/>
    <xf numFmtId="0" fontId="11" fillId="2" borderId="7" xfId="0" applyFont="1" applyFill="1" applyBorder="1"/>
    <xf numFmtId="0" fontId="9" fillId="2" borderId="8" xfId="0" applyFont="1" applyFill="1" applyBorder="1" applyAlignment="1">
      <alignment wrapText="1"/>
    </xf>
    <xf numFmtId="14" fontId="9" fillId="2" borderId="9" xfId="0" applyNumberFormat="1" applyFont="1" applyFill="1" applyBorder="1"/>
    <xf numFmtId="0" fontId="9" fillId="2" borderId="3" xfId="0" applyFont="1" applyFill="1" applyBorder="1"/>
    <xf numFmtId="0" fontId="9" fillId="2" borderId="9" xfId="0" applyFont="1" applyFill="1" applyBorder="1"/>
    <xf numFmtId="0" fontId="9" fillId="2" borderId="9" xfId="0" applyFont="1" applyFill="1" applyBorder="1" applyAlignment="1">
      <alignment horizontal="justify" wrapText="1"/>
    </xf>
    <xf numFmtId="0" fontId="9" fillId="2" borderId="11" xfId="0" applyFont="1" applyFill="1" applyBorder="1"/>
    <xf numFmtId="0" fontId="9" fillId="2" borderId="12" xfId="0" applyFont="1" applyFill="1" applyBorder="1" applyAlignment="1">
      <alignment horizontal="left"/>
    </xf>
    <xf numFmtId="0" fontId="9" fillId="2" borderId="12" xfId="0" applyFont="1" applyFill="1" applyBorder="1"/>
    <xf numFmtId="49" fontId="8" fillId="5" borderId="13" xfId="0" applyNumberFormat="1" applyFont="1" applyFill="1" applyBorder="1" applyAlignment="1">
      <alignment vertical="center"/>
    </xf>
    <xf numFmtId="0" fontId="9" fillId="2" borderId="14" xfId="0" applyFont="1" applyFill="1" applyBorder="1" applyAlignment="1">
      <alignment vertical="center"/>
    </xf>
    <xf numFmtId="0" fontId="9" fillId="2" borderId="3" xfId="0" applyFont="1" applyFill="1" applyBorder="1" applyAlignment="1">
      <alignment vertical="center"/>
    </xf>
    <xf numFmtId="49" fontId="8" fillId="3" borderId="6" xfId="0" applyNumberFormat="1" applyFont="1" applyFill="1" applyBorder="1" applyAlignment="1">
      <alignment horizontal="center" vertical="center" wrapText="1"/>
    </xf>
    <xf numFmtId="3" fontId="9" fillId="2" borderId="12" xfId="0" applyNumberFormat="1" applyFont="1" applyFill="1" applyBorder="1"/>
    <xf numFmtId="49" fontId="8" fillId="5" borderId="15" xfId="0" applyNumberFormat="1" applyFont="1" applyFill="1" applyBorder="1" applyAlignment="1">
      <alignment vertical="center"/>
    </xf>
    <xf numFmtId="0" fontId="9" fillId="2" borderId="16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vertical="center"/>
    </xf>
    <xf numFmtId="49" fontId="8" fillId="3" borderId="15" xfId="0" applyNumberFormat="1" applyFont="1" applyFill="1" applyBorder="1" applyAlignment="1">
      <alignment horizontal="center" vertical="center"/>
    </xf>
    <xf numFmtId="49" fontId="8" fillId="3" borderId="15" xfId="0" applyNumberFormat="1" applyFont="1" applyFill="1" applyBorder="1" applyAlignment="1">
      <alignment horizontal="center" vertical="center" wrapText="1"/>
    </xf>
    <xf numFmtId="49" fontId="10" fillId="3" borderId="15" xfId="0" applyNumberFormat="1" applyFont="1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vertical="center"/>
    </xf>
    <xf numFmtId="0" fontId="9" fillId="2" borderId="17" xfId="0" applyFont="1" applyFill="1" applyBorder="1"/>
    <xf numFmtId="0" fontId="9" fillId="2" borderId="18" xfId="0" applyFont="1" applyFill="1" applyBorder="1"/>
    <xf numFmtId="3" fontId="9" fillId="2" borderId="18" xfId="0" applyNumberFormat="1" applyFont="1" applyFill="1" applyBorder="1"/>
    <xf numFmtId="49" fontId="8" fillId="3" borderId="13" xfId="0" applyNumberFormat="1" applyFont="1" applyFill="1" applyBorder="1" applyAlignment="1">
      <alignment horizontal="center" vertical="center"/>
    </xf>
    <xf numFmtId="49" fontId="8" fillId="3" borderId="13" xfId="0" applyNumberFormat="1" applyFont="1" applyFill="1" applyBorder="1" applyAlignment="1">
      <alignment horizontal="center" vertical="center" wrapText="1"/>
    </xf>
    <xf numFmtId="49" fontId="13" fillId="3" borderId="15" xfId="0" applyNumberFormat="1" applyFont="1" applyFill="1" applyBorder="1" applyAlignment="1">
      <alignment vertical="center"/>
    </xf>
    <xf numFmtId="0" fontId="13" fillId="3" borderId="15" xfId="0" applyFont="1" applyFill="1" applyBorder="1" applyAlignment="1">
      <alignment horizontal="center" vertical="center"/>
    </xf>
    <xf numFmtId="0" fontId="13" fillId="3" borderId="15" xfId="0" applyFont="1" applyFill="1" applyBorder="1" applyAlignment="1">
      <alignment vertical="center"/>
    </xf>
    <xf numFmtId="3" fontId="13" fillId="3" borderId="15" xfId="0" applyNumberFormat="1" applyFont="1" applyFill="1" applyBorder="1" applyAlignment="1">
      <alignment vertical="center"/>
    </xf>
    <xf numFmtId="0" fontId="9" fillId="2" borderId="18" xfId="0" applyFont="1" applyFill="1" applyBorder="1" applyAlignment="1">
      <alignment horizontal="center"/>
    </xf>
    <xf numFmtId="49" fontId="13" fillId="3" borderId="52" xfId="0" applyNumberFormat="1" applyFont="1" applyFill="1" applyBorder="1" applyAlignment="1">
      <alignment vertical="center"/>
    </xf>
    <xf numFmtId="0" fontId="13" fillId="3" borderId="52" xfId="0" applyFont="1" applyFill="1" applyBorder="1" applyAlignment="1">
      <alignment horizontal="center" vertical="center"/>
    </xf>
    <xf numFmtId="0" fontId="13" fillId="3" borderId="52" xfId="0" applyFont="1" applyFill="1" applyBorder="1" applyAlignment="1">
      <alignment vertical="center"/>
    </xf>
    <xf numFmtId="3" fontId="13" fillId="3" borderId="52" xfId="0" applyNumberFormat="1" applyFont="1" applyFill="1" applyBorder="1" applyAlignment="1">
      <alignment vertical="center"/>
    </xf>
    <xf numFmtId="0" fontId="9" fillId="2" borderId="22" xfId="0" applyFont="1" applyFill="1" applyBorder="1"/>
    <xf numFmtId="3" fontId="9" fillId="2" borderId="22" xfId="0" applyNumberFormat="1" applyFont="1" applyFill="1" applyBorder="1"/>
    <xf numFmtId="49" fontId="8" fillId="5" borderId="23" xfId="0" applyNumberFormat="1" applyFont="1" applyFill="1" applyBorder="1" applyAlignment="1">
      <alignment vertical="center"/>
    </xf>
    <xf numFmtId="0" fontId="8" fillId="5" borderId="24" xfId="0" applyFont="1" applyFill="1" applyBorder="1" applyAlignment="1">
      <alignment vertical="center"/>
    </xf>
    <xf numFmtId="166" fontId="8" fillId="5" borderId="25" xfId="0" applyNumberFormat="1" applyFont="1" applyFill="1" applyBorder="1" applyAlignment="1">
      <alignment vertical="center"/>
    </xf>
    <xf numFmtId="49" fontId="8" fillId="3" borderId="26" xfId="0" applyNumberFormat="1" applyFont="1" applyFill="1" applyBorder="1" applyAlignment="1">
      <alignment vertical="center"/>
    </xf>
    <xf numFmtId="0" fontId="8" fillId="3" borderId="15" xfId="0" applyFont="1" applyFill="1" applyBorder="1" applyAlignment="1">
      <alignment vertical="center"/>
    </xf>
    <xf numFmtId="166" fontId="8" fillId="3" borderId="27" xfId="0" applyNumberFormat="1" applyFont="1" applyFill="1" applyBorder="1" applyAlignment="1">
      <alignment vertical="center"/>
    </xf>
    <xf numFmtId="49" fontId="8" fillId="5" borderId="26" xfId="0" applyNumberFormat="1" applyFont="1" applyFill="1" applyBorder="1" applyAlignment="1">
      <alignment vertical="center"/>
    </xf>
    <xf numFmtId="0" fontId="8" fillId="5" borderId="15" xfId="0" applyFont="1" applyFill="1" applyBorder="1" applyAlignment="1">
      <alignment vertical="center"/>
    </xf>
    <xf numFmtId="166" fontId="8" fillId="5" borderId="27" xfId="0" applyNumberFormat="1" applyFont="1" applyFill="1" applyBorder="1" applyAlignment="1">
      <alignment vertical="center"/>
    </xf>
    <xf numFmtId="49" fontId="8" fillId="5" borderId="28" xfId="0" applyNumberFormat="1" applyFont="1" applyFill="1" applyBorder="1" applyAlignment="1">
      <alignment vertical="center"/>
    </xf>
    <xf numFmtId="0" fontId="14" fillId="5" borderId="29" xfId="0" applyFont="1" applyFill="1" applyBorder="1" applyAlignment="1">
      <alignment vertical="center"/>
    </xf>
    <xf numFmtId="166" fontId="8" fillId="9" borderId="53" xfId="0" applyNumberFormat="1" applyFont="1" applyFill="1" applyBorder="1" applyAlignment="1">
      <alignment vertical="center"/>
    </xf>
    <xf numFmtId="49" fontId="0" fillId="2" borderId="19" xfId="0" applyNumberFormat="1" applyFill="1" applyBorder="1" applyAlignment="1">
      <alignment vertical="center"/>
    </xf>
    <xf numFmtId="0" fontId="14" fillId="2" borderId="19" xfId="0" applyFont="1" applyFill="1" applyBorder="1" applyAlignment="1">
      <alignment vertical="center"/>
    </xf>
    <xf numFmtId="166" fontId="8" fillId="2" borderId="19" xfId="0" applyNumberFormat="1" applyFont="1" applyFill="1" applyBorder="1" applyAlignment="1">
      <alignment vertical="center"/>
    </xf>
    <xf numFmtId="0" fontId="0" fillId="2" borderId="19" xfId="0" applyFill="1" applyBorder="1" applyAlignment="1">
      <alignment vertical="center"/>
    </xf>
    <xf numFmtId="49" fontId="17" fillId="2" borderId="40" xfId="0" applyNumberFormat="1" applyFont="1" applyFill="1" applyBorder="1" applyAlignment="1">
      <alignment vertical="center"/>
    </xf>
    <xf numFmtId="0" fontId="19" fillId="2" borderId="41" xfId="0" applyFont="1" applyFill="1" applyBorder="1"/>
    <xf numFmtId="0" fontId="19" fillId="2" borderId="42" xfId="0" applyFont="1" applyFill="1" applyBorder="1"/>
    <xf numFmtId="49" fontId="19" fillId="2" borderId="43" xfId="0" applyNumberFormat="1" applyFont="1" applyFill="1" applyBorder="1" applyAlignment="1">
      <alignment vertical="center"/>
    </xf>
    <xf numFmtId="0" fontId="19" fillId="2" borderId="19" xfId="0" applyFont="1" applyFill="1" applyBorder="1"/>
    <xf numFmtId="0" fontId="19" fillId="2" borderId="44" xfId="0" applyFont="1" applyFill="1" applyBorder="1"/>
    <xf numFmtId="49" fontId="19" fillId="2" borderId="45" xfId="0" applyNumberFormat="1" applyFont="1" applyFill="1" applyBorder="1" applyAlignment="1">
      <alignment vertical="center"/>
    </xf>
    <xf numFmtId="0" fontId="19" fillId="2" borderId="46" xfId="0" applyFont="1" applyFill="1" applyBorder="1"/>
    <xf numFmtId="0" fontId="19" fillId="2" borderId="47" xfId="0" applyFont="1" applyFill="1" applyBorder="1"/>
    <xf numFmtId="0" fontId="19" fillId="2" borderId="19" xfId="0" applyFont="1" applyFill="1" applyBorder="1" applyAlignment="1">
      <alignment vertical="center"/>
    </xf>
    <xf numFmtId="0" fontId="19" fillId="8" borderId="39" xfId="0" applyFont="1" applyFill="1" applyBorder="1"/>
    <xf numFmtId="0" fontId="19" fillId="6" borderId="19" xfId="0" applyFont="1" applyFill="1" applyBorder="1"/>
    <xf numFmtId="49" fontId="17" fillId="7" borderId="30" xfId="0" applyNumberFormat="1" applyFont="1" applyFill="1" applyBorder="1" applyAlignment="1">
      <alignment vertical="center"/>
    </xf>
    <xf numFmtId="49" fontId="17" fillId="7" borderId="20" xfId="0" applyNumberFormat="1" applyFont="1" applyFill="1" applyBorder="1" applyAlignment="1">
      <alignment vertical="center"/>
    </xf>
    <xf numFmtId="49" fontId="19" fillId="7" borderId="31" xfId="0" applyNumberFormat="1" applyFont="1" applyFill="1" applyBorder="1"/>
    <xf numFmtId="49" fontId="17" fillId="2" borderId="32" xfId="0" applyNumberFormat="1" applyFont="1" applyFill="1" applyBorder="1" applyAlignment="1">
      <alignment vertical="center"/>
    </xf>
    <xf numFmtId="3" fontId="17" fillId="2" borderId="6" xfId="0" applyNumberFormat="1" applyFont="1" applyFill="1" applyBorder="1" applyAlignment="1">
      <alignment vertical="center"/>
    </xf>
    <xf numFmtId="9" fontId="19" fillId="2" borderId="33" xfId="0" applyNumberFormat="1" applyFont="1" applyFill="1" applyBorder="1"/>
    <xf numFmtId="167" fontId="17" fillId="2" borderId="6" xfId="0" applyNumberFormat="1" applyFont="1" applyFill="1" applyBorder="1" applyAlignment="1">
      <alignment vertical="center"/>
    </xf>
    <xf numFmtId="0" fontId="14" fillId="6" borderId="19" xfId="0" applyFont="1" applyFill="1" applyBorder="1" applyAlignment="1">
      <alignment vertical="center"/>
    </xf>
    <xf numFmtId="49" fontId="17" fillId="7" borderId="34" xfId="0" applyNumberFormat="1" applyFont="1" applyFill="1" applyBorder="1" applyAlignment="1">
      <alignment vertical="center"/>
    </xf>
    <xf numFmtId="167" fontId="17" fillId="7" borderId="35" xfId="0" applyNumberFormat="1" applyFont="1" applyFill="1" applyBorder="1" applyAlignment="1">
      <alignment vertical="center"/>
    </xf>
    <xf numFmtId="9" fontId="17" fillId="7" borderId="36" xfId="0" applyNumberFormat="1" applyFont="1" applyFill="1" applyBorder="1" applyAlignment="1">
      <alignment vertical="center"/>
    </xf>
    <xf numFmtId="0" fontId="21" fillId="2" borderId="19" xfId="0" applyFont="1" applyFill="1" applyBorder="1" applyAlignment="1">
      <alignment vertical="center"/>
    </xf>
    <xf numFmtId="0" fontId="0" fillId="2" borderId="54" xfId="0" applyFill="1" applyBorder="1"/>
    <xf numFmtId="0" fontId="14" fillId="8" borderId="55" xfId="0" applyFont="1" applyFill="1" applyBorder="1" applyAlignment="1">
      <alignment vertical="center"/>
    </xf>
    <xf numFmtId="49" fontId="20" fillId="8" borderId="19" xfId="0" applyNumberFormat="1" applyFont="1" applyFill="1" applyBorder="1" applyAlignment="1">
      <alignment vertical="center"/>
    </xf>
    <xf numFmtId="0" fontId="14" fillId="8" borderId="19" xfId="0" applyFont="1" applyFill="1" applyBorder="1" applyAlignment="1">
      <alignment vertical="center"/>
    </xf>
    <xf numFmtId="0" fontId="14" fillId="8" borderId="56" xfId="0" applyFont="1" applyFill="1" applyBorder="1" applyAlignment="1">
      <alignment vertical="center"/>
    </xf>
    <xf numFmtId="0" fontId="14" fillId="6" borderId="55" xfId="0" applyFont="1" applyFill="1" applyBorder="1" applyAlignment="1">
      <alignment vertical="center"/>
    </xf>
    <xf numFmtId="49" fontId="17" fillId="7" borderId="48" xfId="0" applyNumberFormat="1" applyFont="1" applyFill="1" applyBorder="1" applyAlignment="1">
      <alignment vertical="center"/>
    </xf>
    <xf numFmtId="164" fontId="17" fillId="7" borderId="49" xfId="3" applyFont="1" applyFill="1" applyBorder="1" applyAlignment="1">
      <alignment vertical="center"/>
    </xf>
    <xf numFmtId="164" fontId="17" fillId="7" borderId="57" xfId="3" applyFont="1" applyFill="1" applyBorder="1" applyAlignment="1">
      <alignment vertical="center"/>
    </xf>
    <xf numFmtId="0" fontId="17" fillId="6" borderId="19" xfId="0" applyFont="1" applyFill="1" applyBorder="1" applyAlignment="1">
      <alignment vertical="center"/>
    </xf>
    <xf numFmtId="166" fontId="22" fillId="2" borderId="19" xfId="0" applyNumberFormat="1" applyFont="1" applyFill="1" applyBorder="1" applyAlignment="1">
      <alignment vertical="center"/>
    </xf>
    <xf numFmtId="167" fontId="17" fillId="7" borderId="36" xfId="0" applyNumberFormat="1" applyFont="1" applyFill="1" applyBorder="1" applyAlignment="1">
      <alignment vertical="center"/>
    </xf>
    <xf numFmtId="49" fontId="19" fillId="2" borderId="19" xfId="0" applyNumberFormat="1" applyFont="1" applyFill="1" applyBorder="1" applyAlignment="1">
      <alignment vertical="center"/>
    </xf>
    <xf numFmtId="3" fontId="1" fillId="2" borderId="6" xfId="0" applyNumberFormat="1" applyFont="1" applyFill="1" applyBorder="1" applyAlignment="1">
      <alignment horizontal="right" wrapText="1"/>
    </xf>
    <xf numFmtId="168" fontId="0" fillId="0" borderId="0" xfId="0" applyNumberFormat="1"/>
    <xf numFmtId="15" fontId="5" fillId="0" borderId="50" xfId="5" applyNumberFormat="1" applyFont="1" applyBorder="1" applyAlignment="1">
      <alignment vertical="center"/>
    </xf>
    <xf numFmtId="3" fontId="5" fillId="0" borderId="50" xfId="5" applyNumberFormat="1" applyFont="1" applyBorder="1" applyAlignment="1">
      <alignment horizontal="center" vertical="center"/>
    </xf>
    <xf numFmtId="0" fontId="4" fillId="0" borderId="50" xfId="0" applyFont="1" applyBorder="1" applyAlignment="1">
      <alignment vertical="center"/>
    </xf>
    <xf numFmtId="168" fontId="4" fillId="0" borderId="50" xfId="2" applyNumberFormat="1" applyFont="1" applyBorder="1" applyAlignment="1">
      <alignment horizontal="center" vertical="center"/>
    </xf>
    <xf numFmtId="164" fontId="4" fillId="0" borderId="50" xfId="3" applyFont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15" fontId="11" fillId="2" borderId="15" xfId="0" applyNumberFormat="1" applyFont="1" applyFill="1" applyBorder="1" applyAlignment="1">
      <alignment vertical="center"/>
    </xf>
    <xf numFmtId="0" fontId="11" fillId="2" borderId="15" xfId="0" applyFont="1" applyFill="1" applyBorder="1" applyAlignment="1">
      <alignment horizontal="center" vertical="center"/>
    </xf>
    <xf numFmtId="3" fontId="11" fillId="2" borderId="15" xfId="0" applyNumberFormat="1" applyFont="1" applyFill="1" applyBorder="1" applyAlignment="1">
      <alignment horizontal="center" vertical="center"/>
    </xf>
    <xf numFmtId="0" fontId="23" fillId="0" borderId="50" xfId="0" applyFont="1" applyFill="1" applyBorder="1" applyAlignment="1">
      <alignment horizontal="center" vertical="center"/>
    </xf>
    <xf numFmtId="168" fontId="11" fillId="2" borderId="15" xfId="0" applyNumberFormat="1" applyFont="1" applyFill="1" applyBorder="1" applyAlignment="1">
      <alignment vertical="center"/>
    </xf>
    <xf numFmtId="3" fontId="10" fillId="3" borderId="15" xfId="0" applyNumberFormat="1" applyFont="1" applyFill="1" applyBorder="1" applyAlignment="1">
      <alignment vertical="center"/>
    </xf>
    <xf numFmtId="0" fontId="4" fillId="0" borderId="50" xfId="0" applyFont="1" applyFill="1" applyBorder="1" applyAlignment="1">
      <alignment horizontal="center" vertical="center" wrapText="1"/>
    </xf>
    <xf numFmtId="168" fontId="4" fillId="0" borderId="51" xfId="2" applyNumberFormat="1" applyFont="1" applyBorder="1" applyAlignment="1">
      <alignment horizontal="right" vertical="center"/>
    </xf>
    <xf numFmtId="3" fontId="4" fillId="0" borderId="51" xfId="2" applyNumberFormat="1" applyFont="1" applyBorder="1" applyAlignment="1">
      <alignment horizontal="right" vertical="center"/>
    </xf>
    <xf numFmtId="2" fontId="4" fillId="0" borderId="50" xfId="0" applyNumberFormat="1" applyFont="1" applyBorder="1" applyAlignment="1">
      <alignment horizontal="center" vertical="center"/>
    </xf>
    <xf numFmtId="168" fontId="4" fillId="0" borderId="50" xfId="2" applyNumberFormat="1" applyFont="1" applyBorder="1" applyAlignment="1">
      <alignment vertical="center"/>
    </xf>
    <xf numFmtId="49" fontId="4" fillId="0" borderId="51" xfId="0" applyNumberFormat="1" applyFont="1" applyBorder="1" applyAlignment="1">
      <alignment horizontal="right" vertical="center" wrapText="1"/>
    </xf>
    <xf numFmtId="43" fontId="0" fillId="0" borderId="0" xfId="0" applyNumberFormat="1"/>
    <xf numFmtId="49" fontId="12" fillId="3" borderId="6" xfId="0" applyNumberFormat="1" applyFont="1" applyFill="1" applyBorder="1" applyAlignment="1">
      <alignment horizontal="center" vertical="center"/>
    </xf>
    <xf numFmtId="0" fontId="12" fillId="4" borderId="6" xfId="0" applyFont="1" applyFill="1" applyBorder="1" applyAlignment="1">
      <alignment horizontal="center" vertical="center"/>
    </xf>
    <xf numFmtId="49" fontId="20" fillId="8" borderId="37" xfId="0" applyNumberFormat="1" applyFont="1" applyFill="1" applyBorder="1" applyAlignment="1">
      <alignment vertical="center"/>
    </xf>
    <xf numFmtId="0" fontId="17" fillId="8" borderId="38" xfId="0" applyFont="1" applyFill="1" applyBorder="1" applyAlignment="1">
      <alignment vertical="center"/>
    </xf>
    <xf numFmtId="49" fontId="10" fillId="3" borderId="6" xfId="0" applyNumberFormat="1" applyFont="1" applyFill="1" applyBorder="1" applyAlignment="1">
      <alignment wrapText="1"/>
    </xf>
    <xf numFmtId="0" fontId="10" fillId="4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>
      <alignment wrapText="1"/>
    </xf>
    <xf numFmtId="0" fontId="1" fillId="2" borderId="6" xfId="0" applyFont="1" applyFill="1" applyBorder="1" applyAlignment="1">
      <alignment wrapText="1"/>
    </xf>
    <xf numFmtId="49" fontId="1" fillId="2" borderId="6" xfId="0" applyNumberFormat="1" applyFont="1" applyFill="1" applyBorder="1" applyAlignment="1"/>
    <xf numFmtId="0" fontId="1" fillId="2" borderId="6" xfId="0" applyFont="1" applyFill="1" applyBorder="1" applyAlignment="1"/>
  </cellXfs>
  <cellStyles count="6">
    <cellStyle name="Millares" xfId="2" builtinId="3"/>
    <cellStyle name="Millares [0]" xfId="3" builtinId="6"/>
    <cellStyle name="Normal" xfId="0" builtinId="0"/>
    <cellStyle name="Normal 2" xfId="1"/>
    <cellStyle name="Normal 3" xfId="4"/>
    <cellStyle name="Normal 3 2" xfId="5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184726</xdr:rowOff>
    </xdr:from>
    <xdr:to>
      <xdr:col>6</xdr:col>
      <xdr:colOff>904009</xdr:colOff>
      <xdr:row>7</xdr:row>
      <xdr:rowOff>11545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95275" y="184726"/>
          <a:ext cx="6304684" cy="116031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IU100"/>
  <sheetViews>
    <sheetView tabSelected="1" topLeftCell="A19" workbookViewId="0">
      <selection activeCell="H73" sqref="H73"/>
    </sheetView>
  </sheetViews>
  <sheetFormatPr baseColWidth="10" defaultColWidth="10.85546875" defaultRowHeight="11.25" customHeight="1" x14ac:dyDescent="0.25"/>
  <cols>
    <col min="1" max="1" width="4.42578125" style="1" customWidth="1"/>
    <col min="2" max="2" width="20.85546875" style="1" customWidth="1"/>
    <col min="3" max="3" width="20.7109375" style="1" customWidth="1"/>
    <col min="4" max="4" width="9.42578125" style="1" customWidth="1"/>
    <col min="5" max="5" width="14.42578125" style="1" customWidth="1"/>
    <col min="6" max="6" width="11" style="1" customWidth="1"/>
    <col min="7" max="7" width="18" style="1" customWidth="1"/>
    <col min="8" max="8" width="14.140625" style="1" bestFit="1" customWidth="1"/>
    <col min="9" max="255" width="10.85546875" style="1" customWidth="1"/>
  </cols>
  <sheetData>
    <row r="1" spans="1:7" ht="15" customHeight="1" x14ac:dyDescent="0.25">
      <c r="A1" s="2"/>
      <c r="B1" s="2"/>
      <c r="C1" s="2"/>
      <c r="D1" s="2"/>
      <c r="E1" s="2"/>
      <c r="F1" s="2"/>
      <c r="G1" s="2"/>
    </row>
    <row r="2" spans="1:7" ht="15" customHeight="1" x14ac:dyDescent="0.25">
      <c r="A2" s="2"/>
      <c r="B2" s="2"/>
      <c r="C2" s="2"/>
      <c r="D2" s="2"/>
      <c r="E2" s="2"/>
      <c r="F2" s="2"/>
      <c r="G2" s="2"/>
    </row>
    <row r="3" spans="1:7" ht="15" customHeight="1" x14ac:dyDescent="0.25">
      <c r="A3" s="2"/>
      <c r="B3" s="2"/>
      <c r="C3" s="2"/>
      <c r="D3" s="2"/>
      <c r="E3" s="2"/>
      <c r="F3" s="2"/>
      <c r="G3" s="2"/>
    </row>
    <row r="4" spans="1:7" ht="15" customHeight="1" x14ac:dyDescent="0.25">
      <c r="A4" s="2"/>
      <c r="B4" s="2"/>
      <c r="C4" s="2"/>
      <c r="D4" s="2"/>
      <c r="E4" s="2"/>
      <c r="F4" s="2"/>
      <c r="G4" s="2"/>
    </row>
    <row r="5" spans="1:7" ht="15" customHeight="1" x14ac:dyDescent="0.25">
      <c r="A5" s="2"/>
      <c r="B5" s="2"/>
      <c r="C5" s="2"/>
      <c r="D5" s="2"/>
      <c r="E5" s="2"/>
      <c r="F5" s="2"/>
      <c r="G5" s="2"/>
    </row>
    <row r="6" spans="1:7" ht="15" customHeight="1" x14ac:dyDescent="0.25">
      <c r="A6" s="2"/>
      <c r="B6" s="2"/>
      <c r="C6" s="2"/>
      <c r="D6" s="2"/>
      <c r="E6" s="2"/>
      <c r="F6" s="2"/>
      <c r="G6" s="2"/>
    </row>
    <row r="7" spans="1:7" ht="15" customHeight="1" x14ac:dyDescent="0.25">
      <c r="A7" s="2"/>
      <c r="B7" s="2"/>
      <c r="C7" s="2"/>
      <c r="D7" s="2"/>
      <c r="E7" s="2"/>
      <c r="F7" s="2"/>
      <c r="G7" s="2"/>
    </row>
    <row r="8" spans="1:7" ht="15" customHeight="1" x14ac:dyDescent="0.25">
      <c r="A8" s="2"/>
      <c r="B8" s="29"/>
      <c r="C8" s="30"/>
      <c r="D8" s="2"/>
      <c r="E8" s="30"/>
      <c r="F8" s="30"/>
      <c r="G8" s="30"/>
    </row>
    <row r="9" spans="1:7" ht="15" x14ac:dyDescent="0.25">
      <c r="A9" s="3"/>
      <c r="B9" s="31" t="s">
        <v>0</v>
      </c>
      <c r="C9" s="18" t="s">
        <v>96</v>
      </c>
      <c r="D9" s="32"/>
      <c r="E9" s="150" t="s">
        <v>86</v>
      </c>
      <c r="F9" s="151"/>
      <c r="G9" s="140">
        <v>110000</v>
      </c>
    </row>
    <row r="10" spans="1:7" ht="15" customHeight="1" x14ac:dyDescent="0.25">
      <c r="A10" s="3"/>
      <c r="B10" s="4" t="s">
        <v>1</v>
      </c>
      <c r="C10" s="18" t="s">
        <v>97</v>
      </c>
      <c r="D10" s="33"/>
      <c r="E10" s="152" t="s">
        <v>2</v>
      </c>
      <c r="F10" s="153"/>
      <c r="G10" s="19" t="s">
        <v>98</v>
      </c>
    </row>
    <row r="11" spans="1:7" ht="15" customHeight="1" x14ac:dyDescent="0.25">
      <c r="A11" s="3"/>
      <c r="B11" s="4" t="s">
        <v>3</v>
      </c>
      <c r="C11" s="17" t="s">
        <v>4</v>
      </c>
      <c r="D11" s="33"/>
      <c r="E11" s="152" t="s">
        <v>5</v>
      </c>
      <c r="F11" s="153"/>
      <c r="G11" s="140">
        <v>400</v>
      </c>
    </row>
    <row r="12" spans="1:7" ht="15" customHeight="1" x14ac:dyDescent="0.25">
      <c r="A12" s="3"/>
      <c r="B12" s="4" t="s">
        <v>6</v>
      </c>
      <c r="C12" s="17" t="s">
        <v>7</v>
      </c>
      <c r="D12" s="33"/>
      <c r="E12" s="15" t="s">
        <v>8</v>
      </c>
      <c r="F12" s="16"/>
      <c r="G12" s="141">
        <f>+G11*G9</f>
        <v>44000000</v>
      </c>
    </row>
    <row r="13" spans="1:7" ht="15" customHeight="1" x14ac:dyDescent="0.25">
      <c r="A13" s="3"/>
      <c r="B13" s="4" t="s">
        <v>9</v>
      </c>
      <c r="C13" s="17" t="s">
        <v>10</v>
      </c>
      <c r="D13" s="33"/>
      <c r="E13" s="152" t="s">
        <v>11</v>
      </c>
      <c r="F13" s="153"/>
      <c r="G13" s="18" t="s">
        <v>92</v>
      </c>
    </row>
    <row r="14" spans="1:7" ht="15" customHeight="1" x14ac:dyDescent="0.25">
      <c r="A14" s="3"/>
      <c r="B14" s="4" t="s">
        <v>12</v>
      </c>
      <c r="C14" s="5" t="s">
        <v>76</v>
      </c>
      <c r="D14" s="33"/>
      <c r="E14" s="152" t="s">
        <v>13</v>
      </c>
      <c r="F14" s="153"/>
      <c r="G14" s="17" t="s">
        <v>98</v>
      </c>
    </row>
    <row r="15" spans="1:7" ht="15" customHeight="1" x14ac:dyDescent="0.25">
      <c r="A15" s="3"/>
      <c r="B15" s="4" t="s">
        <v>14</v>
      </c>
      <c r="C15" s="144" t="s">
        <v>120</v>
      </c>
      <c r="D15" s="33"/>
      <c r="E15" s="154" t="s">
        <v>15</v>
      </c>
      <c r="F15" s="155"/>
      <c r="G15" s="17" t="s">
        <v>99</v>
      </c>
    </row>
    <row r="16" spans="1:7" ht="12" customHeight="1" x14ac:dyDescent="0.25">
      <c r="A16" s="2"/>
      <c r="B16" s="34"/>
      <c r="C16" s="35"/>
      <c r="D16" s="36"/>
      <c r="E16" s="37"/>
      <c r="F16" s="37"/>
      <c r="G16" s="38"/>
    </row>
    <row r="17" spans="1:7" ht="12" customHeight="1" x14ac:dyDescent="0.25">
      <c r="A17" s="6"/>
      <c r="B17" s="146" t="s">
        <v>16</v>
      </c>
      <c r="C17" s="147"/>
      <c r="D17" s="147"/>
      <c r="E17" s="147"/>
      <c r="F17" s="147"/>
      <c r="G17" s="147"/>
    </row>
    <row r="18" spans="1:7" ht="12" customHeight="1" x14ac:dyDescent="0.25">
      <c r="A18" s="2"/>
      <c r="B18" s="39"/>
      <c r="C18" s="40"/>
      <c r="D18" s="40"/>
      <c r="E18" s="40"/>
      <c r="F18" s="41"/>
      <c r="G18" s="41"/>
    </row>
    <row r="19" spans="1:7" ht="12" customHeight="1" x14ac:dyDescent="0.25">
      <c r="A19" s="3"/>
      <c r="B19" s="42" t="s">
        <v>17</v>
      </c>
      <c r="C19" s="43"/>
      <c r="D19" s="44"/>
      <c r="E19" s="44"/>
      <c r="F19" s="44"/>
      <c r="G19" s="44"/>
    </row>
    <row r="20" spans="1:7" ht="24" customHeight="1" x14ac:dyDescent="0.25">
      <c r="A20" s="6"/>
      <c r="B20" s="45" t="s">
        <v>18</v>
      </c>
      <c r="C20" s="45" t="s">
        <v>19</v>
      </c>
      <c r="D20" s="45" t="s">
        <v>20</v>
      </c>
      <c r="E20" s="45" t="s">
        <v>21</v>
      </c>
      <c r="F20" s="45" t="s">
        <v>22</v>
      </c>
      <c r="G20" s="45" t="s">
        <v>23</v>
      </c>
    </row>
    <row r="21" spans="1:7" ht="15" x14ac:dyDescent="0.25">
      <c r="A21" s="6"/>
      <c r="B21" s="127" t="s">
        <v>83</v>
      </c>
      <c r="C21" s="25" t="s">
        <v>24</v>
      </c>
      <c r="D21" s="128">
        <v>25</v>
      </c>
      <c r="E21" s="132" t="s">
        <v>91</v>
      </c>
      <c r="F21" s="26">
        <v>25000</v>
      </c>
      <c r="G21" s="125">
        <f>(D21*F21)</f>
        <v>625000</v>
      </c>
    </row>
    <row r="22" spans="1:7" ht="15" x14ac:dyDescent="0.25">
      <c r="A22" s="6"/>
      <c r="B22" s="127" t="s">
        <v>100</v>
      </c>
      <c r="C22" s="25" t="s">
        <v>24</v>
      </c>
      <c r="D22" s="128">
        <v>40</v>
      </c>
      <c r="E22" s="132" t="s">
        <v>101</v>
      </c>
      <c r="F22" s="26">
        <v>25000</v>
      </c>
      <c r="G22" s="125">
        <f t="shared" ref="G22:G31" si="0">(D22*F22)</f>
        <v>1000000</v>
      </c>
    </row>
    <row r="23" spans="1:7" ht="15" x14ac:dyDescent="0.25">
      <c r="A23" s="6"/>
      <c r="B23" s="127" t="s">
        <v>66</v>
      </c>
      <c r="C23" s="25" t="s">
        <v>24</v>
      </c>
      <c r="D23" s="128">
        <v>30</v>
      </c>
      <c r="E23" s="132" t="s">
        <v>81</v>
      </c>
      <c r="F23" s="26">
        <v>25000</v>
      </c>
      <c r="G23" s="125">
        <f t="shared" si="0"/>
        <v>750000</v>
      </c>
    </row>
    <row r="24" spans="1:7" ht="15" x14ac:dyDescent="0.25">
      <c r="A24" s="6"/>
      <c r="B24" s="127" t="s">
        <v>102</v>
      </c>
      <c r="C24" s="25" t="s">
        <v>24</v>
      </c>
      <c r="D24" s="128">
        <v>30</v>
      </c>
      <c r="E24" s="132" t="s">
        <v>79</v>
      </c>
      <c r="F24" s="26">
        <v>25000</v>
      </c>
      <c r="G24" s="125">
        <f t="shared" si="0"/>
        <v>750000</v>
      </c>
    </row>
    <row r="25" spans="1:7" ht="15" x14ac:dyDescent="0.25">
      <c r="A25" s="6"/>
      <c r="B25" s="127" t="s">
        <v>103</v>
      </c>
      <c r="C25" s="25" t="s">
        <v>24</v>
      </c>
      <c r="D25" s="128">
        <v>60</v>
      </c>
      <c r="E25" s="132" t="s">
        <v>80</v>
      </c>
      <c r="F25" s="26">
        <v>25000</v>
      </c>
      <c r="G25" s="125">
        <f t="shared" si="0"/>
        <v>1500000</v>
      </c>
    </row>
    <row r="26" spans="1:7" ht="12.75" customHeight="1" x14ac:dyDescent="0.25">
      <c r="A26" s="6"/>
      <c r="B26" s="127" t="s">
        <v>104</v>
      </c>
      <c r="C26" s="25" t="s">
        <v>24</v>
      </c>
      <c r="D26" s="128">
        <v>15</v>
      </c>
      <c r="E26" s="132" t="s">
        <v>105</v>
      </c>
      <c r="F26" s="26">
        <v>25000</v>
      </c>
      <c r="G26" s="125">
        <f t="shared" si="0"/>
        <v>375000</v>
      </c>
    </row>
    <row r="27" spans="1:7" ht="12.75" customHeight="1" x14ac:dyDescent="0.25">
      <c r="A27" s="6"/>
      <c r="B27" s="127" t="s">
        <v>106</v>
      </c>
      <c r="C27" s="25" t="s">
        <v>24</v>
      </c>
      <c r="D27" s="128">
        <v>15</v>
      </c>
      <c r="E27" s="132" t="s">
        <v>105</v>
      </c>
      <c r="F27" s="26">
        <v>25000</v>
      </c>
      <c r="G27" s="125">
        <f t="shared" si="0"/>
        <v>375000</v>
      </c>
    </row>
    <row r="28" spans="1:7" ht="12.75" customHeight="1" x14ac:dyDescent="0.25">
      <c r="A28" s="6"/>
      <c r="B28" s="127" t="s">
        <v>107</v>
      </c>
      <c r="C28" s="25" t="s">
        <v>24</v>
      </c>
      <c r="D28" s="128">
        <v>20</v>
      </c>
      <c r="E28" s="132" t="s">
        <v>81</v>
      </c>
      <c r="F28" s="26">
        <v>25000</v>
      </c>
      <c r="G28" s="125">
        <f t="shared" si="0"/>
        <v>500000</v>
      </c>
    </row>
    <row r="29" spans="1:7" ht="12.75" customHeight="1" x14ac:dyDescent="0.25">
      <c r="A29" s="6"/>
      <c r="B29" s="127" t="s">
        <v>108</v>
      </c>
      <c r="C29" s="25" t="s">
        <v>24</v>
      </c>
      <c r="D29" s="128">
        <v>20</v>
      </c>
      <c r="E29" s="132" t="s">
        <v>68</v>
      </c>
      <c r="F29" s="26">
        <v>25000</v>
      </c>
      <c r="G29" s="125">
        <f t="shared" si="0"/>
        <v>500000</v>
      </c>
    </row>
    <row r="30" spans="1:7" ht="15" x14ac:dyDescent="0.25">
      <c r="A30" s="6"/>
      <c r="B30" s="127" t="s">
        <v>89</v>
      </c>
      <c r="C30" s="25" t="s">
        <v>24</v>
      </c>
      <c r="D30" s="128">
        <v>120</v>
      </c>
      <c r="E30" s="25" t="s">
        <v>109</v>
      </c>
      <c r="F30" s="26">
        <v>25000</v>
      </c>
      <c r="G30" s="125">
        <f t="shared" si="0"/>
        <v>3000000</v>
      </c>
    </row>
    <row r="31" spans="1:7" ht="12.75" customHeight="1" x14ac:dyDescent="0.25">
      <c r="A31" s="6"/>
      <c r="B31" s="127" t="s">
        <v>110</v>
      </c>
      <c r="C31" s="25" t="s">
        <v>24</v>
      </c>
      <c r="D31" s="128">
        <v>120</v>
      </c>
      <c r="E31" s="25" t="s">
        <v>109</v>
      </c>
      <c r="F31" s="26">
        <v>25000</v>
      </c>
      <c r="G31" s="125">
        <f t="shared" si="0"/>
        <v>3000000</v>
      </c>
    </row>
    <row r="32" spans="1:7" ht="12.75" customHeight="1" x14ac:dyDescent="0.25">
      <c r="A32" s="6"/>
      <c r="B32" s="7" t="s">
        <v>25</v>
      </c>
      <c r="C32" s="8"/>
      <c r="D32" s="8"/>
      <c r="E32" s="8"/>
      <c r="F32" s="9"/>
      <c r="G32" s="20">
        <f>SUM(G21:G31)</f>
        <v>12375000</v>
      </c>
    </row>
    <row r="33" spans="1:11" ht="12" customHeight="1" x14ac:dyDescent="0.25">
      <c r="A33" s="2"/>
      <c r="B33" s="39"/>
      <c r="C33" s="41"/>
      <c r="D33" s="41"/>
      <c r="E33" s="41"/>
      <c r="F33" s="46"/>
      <c r="G33" s="46"/>
    </row>
    <row r="34" spans="1:11" ht="12" customHeight="1" x14ac:dyDescent="0.25">
      <c r="A34" s="3"/>
      <c r="B34" s="47" t="s">
        <v>26</v>
      </c>
      <c r="C34" s="48"/>
      <c r="D34" s="49"/>
      <c r="E34" s="49"/>
      <c r="F34" s="50"/>
      <c r="G34" s="50"/>
    </row>
    <row r="35" spans="1:11" ht="24" customHeight="1" x14ac:dyDescent="0.25">
      <c r="A35" s="3"/>
      <c r="B35" s="51" t="s">
        <v>18</v>
      </c>
      <c r="C35" s="52" t="s">
        <v>19</v>
      </c>
      <c r="D35" s="52" t="s">
        <v>20</v>
      </c>
      <c r="E35" s="51" t="s">
        <v>21</v>
      </c>
      <c r="F35" s="52" t="s">
        <v>22</v>
      </c>
      <c r="G35" s="51" t="s">
        <v>23</v>
      </c>
    </row>
    <row r="36" spans="1:11" ht="12" customHeight="1" x14ac:dyDescent="0.25">
      <c r="A36" s="3"/>
      <c r="B36" s="133"/>
      <c r="C36" s="134"/>
      <c r="D36" s="135"/>
      <c r="E36" s="136"/>
      <c r="F36" s="137"/>
      <c r="G36" s="125"/>
    </row>
    <row r="37" spans="1:11" ht="12" customHeight="1" x14ac:dyDescent="0.25">
      <c r="A37" s="3"/>
      <c r="B37" s="53" t="s">
        <v>27</v>
      </c>
      <c r="C37" s="54"/>
      <c r="D37" s="54"/>
      <c r="E37" s="54"/>
      <c r="F37" s="55"/>
      <c r="G37" s="138">
        <f>SUM(G36)</f>
        <v>0</v>
      </c>
    </row>
    <row r="38" spans="1:11" ht="12" customHeight="1" x14ac:dyDescent="0.25">
      <c r="A38" s="2"/>
      <c r="B38" s="56"/>
      <c r="C38" s="57"/>
      <c r="D38" s="57"/>
      <c r="E38" s="57"/>
      <c r="F38" s="58"/>
      <c r="G38" s="58"/>
    </row>
    <row r="39" spans="1:11" ht="12" customHeight="1" x14ac:dyDescent="0.25">
      <c r="A39" s="3"/>
      <c r="B39" s="47" t="s">
        <v>28</v>
      </c>
      <c r="C39" s="48"/>
      <c r="D39" s="49"/>
      <c r="E39" s="49"/>
      <c r="F39" s="50"/>
      <c r="G39" s="50"/>
    </row>
    <row r="40" spans="1:11" ht="24" customHeight="1" x14ac:dyDescent="0.25">
      <c r="A40" s="3"/>
      <c r="B40" s="59" t="s">
        <v>18</v>
      </c>
      <c r="C40" s="59" t="s">
        <v>19</v>
      </c>
      <c r="D40" s="59" t="s">
        <v>20</v>
      </c>
      <c r="E40" s="59" t="s">
        <v>21</v>
      </c>
      <c r="F40" s="60" t="s">
        <v>22</v>
      </c>
      <c r="G40" s="59" t="s">
        <v>23</v>
      </c>
    </row>
    <row r="41" spans="1:11" ht="12.75" customHeight="1" x14ac:dyDescent="0.25">
      <c r="A41" s="6"/>
      <c r="B41" s="27" t="s">
        <v>84</v>
      </c>
      <c r="C41" s="25" t="s">
        <v>29</v>
      </c>
      <c r="D41" s="142">
        <v>0.78125</v>
      </c>
      <c r="E41" s="132" t="s">
        <v>40</v>
      </c>
      <c r="F41" s="26">
        <v>240000</v>
      </c>
      <c r="G41" s="125">
        <f t="shared" ref="G41" si="1">(D41*F41)</f>
        <v>187500</v>
      </c>
      <c r="I41" s="126"/>
    </row>
    <row r="42" spans="1:11" ht="12.75" customHeight="1" x14ac:dyDescent="0.25">
      <c r="A42" s="3"/>
      <c r="B42" s="10" t="s">
        <v>30</v>
      </c>
      <c r="C42" s="11"/>
      <c r="D42" s="11"/>
      <c r="E42" s="11"/>
      <c r="F42" s="14"/>
      <c r="G42" s="21">
        <f>SUM(G41:G41)</f>
        <v>187500</v>
      </c>
    </row>
    <row r="43" spans="1:11" ht="12" customHeight="1" x14ac:dyDescent="0.25">
      <c r="A43" s="2"/>
      <c r="B43" s="56"/>
      <c r="C43" s="57"/>
      <c r="D43" s="57"/>
      <c r="E43" s="57"/>
      <c r="F43" s="58"/>
      <c r="G43" s="58"/>
    </row>
    <row r="44" spans="1:11" ht="12" customHeight="1" x14ac:dyDescent="0.25">
      <c r="A44" s="3"/>
      <c r="B44" s="47" t="s">
        <v>31</v>
      </c>
      <c r="C44" s="48"/>
      <c r="D44" s="49"/>
      <c r="E44" s="49"/>
      <c r="F44" s="50"/>
      <c r="G44" s="50"/>
    </row>
    <row r="45" spans="1:11" ht="24" customHeight="1" x14ac:dyDescent="0.25">
      <c r="A45" s="3"/>
      <c r="B45" s="60" t="s">
        <v>32</v>
      </c>
      <c r="C45" s="60" t="s">
        <v>33</v>
      </c>
      <c r="D45" s="60" t="s">
        <v>34</v>
      </c>
      <c r="E45" s="60" t="s">
        <v>21</v>
      </c>
      <c r="F45" s="60" t="s">
        <v>22</v>
      </c>
      <c r="G45" s="60" t="s">
        <v>23</v>
      </c>
      <c r="K45" s="13"/>
    </row>
    <row r="46" spans="1:11" ht="12.75" customHeight="1" x14ac:dyDescent="0.25">
      <c r="A46" s="6"/>
      <c r="B46" s="22" t="s">
        <v>119</v>
      </c>
      <c r="C46" s="23" t="s">
        <v>77</v>
      </c>
      <c r="D46" s="24">
        <v>28000</v>
      </c>
      <c r="E46" s="25" t="s">
        <v>65</v>
      </c>
      <c r="F46" s="26">
        <v>250</v>
      </c>
      <c r="G46" s="125">
        <f t="shared" ref="G46:G62" si="2">(D46*F46)</f>
        <v>7000000</v>
      </c>
      <c r="K46" s="13"/>
    </row>
    <row r="47" spans="1:11" ht="12.75" customHeight="1" x14ac:dyDescent="0.25">
      <c r="A47" s="6"/>
      <c r="B47" s="22" t="s">
        <v>67</v>
      </c>
      <c r="C47" s="23"/>
      <c r="D47" s="24"/>
      <c r="E47" s="25"/>
      <c r="F47" s="26"/>
      <c r="G47" s="125"/>
    </row>
    <row r="48" spans="1:11" ht="12.75" customHeight="1" x14ac:dyDescent="0.25">
      <c r="A48" s="6"/>
      <c r="B48" s="27" t="s">
        <v>111</v>
      </c>
      <c r="C48" s="23" t="s">
        <v>35</v>
      </c>
      <c r="D48" s="24">
        <v>420</v>
      </c>
      <c r="E48" s="25" t="s">
        <v>82</v>
      </c>
      <c r="F48" s="26">
        <v>1380</v>
      </c>
      <c r="G48" s="125">
        <f t="shared" si="2"/>
        <v>579600</v>
      </c>
    </row>
    <row r="49" spans="1:7" ht="12.75" customHeight="1" x14ac:dyDescent="0.25">
      <c r="A49" s="6"/>
      <c r="B49" s="27" t="s">
        <v>64</v>
      </c>
      <c r="C49" s="23" t="s">
        <v>35</v>
      </c>
      <c r="D49" s="24">
        <v>660</v>
      </c>
      <c r="E49" s="25" t="s">
        <v>82</v>
      </c>
      <c r="F49" s="26">
        <v>2200</v>
      </c>
      <c r="G49" s="125">
        <f t="shared" si="2"/>
        <v>1452000</v>
      </c>
    </row>
    <row r="50" spans="1:7" ht="12.75" customHeight="1" x14ac:dyDescent="0.25">
      <c r="A50" s="6"/>
      <c r="B50" s="27" t="s">
        <v>69</v>
      </c>
      <c r="C50" s="23" t="s">
        <v>35</v>
      </c>
      <c r="D50" s="24">
        <v>1000</v>
      </c>
      <c r="E50" s="25" t="s">
        <v>82</v>
      </c>
      <c r="F50" s="26">
        <v>1260</v>
      </c>
      <c r="G50" s="125">
        <f t="shared" si="2"/>
        <v>1260000</v>
      </c>
    </row>
    <row r="51" spans="1:7" ht="12.75" customHeight="1" x14ac:dyDescent="0.25">
      <c r="A51" s="6"/>
      <c r="B51" s="27" t="s">
        <v>112</v>
      </c>
      <c r="C51" s="23" t="s">
        <v>39</v>
      </c>
      <c r="D51" s="24">
        <v>700</v>
      </c>
      <c r="E51" s="25" t="s">
        <v>82</v>
      </c>
      <c r="F51" s="26">
        <v>2700</v>
      </c>
      <c r="G51" s="125">
        <f t="shared" si="2"/>
        <v>1890000</v>
      </c>
    </row>
    <row r="52" spans="1:7" ht="12.75" customHeight="1" x14ac:dyDescent="0.25">
      <c r="A52" s="6"/>
      <c r="B52" s="22" t="s">
        <v>70</v>
      </c>
      <c r="C52" s="23"/>
      <c r="D52" s="24"/>
      <c r="E52" s="139"/>
      <c r="F52" s="26"/>
      <c r="G52" s="125"/>
    </row>
    <row r="53" spans="1:7" ht="12.75" customHeight="1" x14ac:dyDescent="0.25">
      <c r="A53" s="6"/>
      <c r="B53" s="27" t="s">
        <v>90</v>
      </c>
      <c r="C53" s="23" t="s">
        <v>78</v>
      </c>
      <c r="D53" s="24">
        <v>1</v>
      </c>
      <c r="E53" s="25" t="s">
        <v>82</v>
      </c>
      <c r="F53" s="26">
        <v>16520</v>
      </c>
      <c r="G53" s="125">
        <f t="shared" si="2"/>
        <v>16520</v>
      </c>
    </row>
    <row r="54" spans="1:7" ht="12.75" customHeight="1" x14ac:dyDescent="0.25">
      <c r="A54" s="6"/>
      <c r="B54" s="27" t="s">
        <v>113</v>
      </c>
      <c r="C54" s="23" t="s">
        <v>78</v>
      </c>
      <c r="D54" s="24">
        <v>1</v>
      </c>
      <c r="E54" s="25" t="s">
        <v>82</v>
      </c>
      <c r="F54" s="26">
        <v>31930</v>
      </c>
      <c r="G54" s="125">
        <f t="shared" si="2"/>
        <v>31930</v>
      </c>
    </row>
    <row r="55" spans="1:7" ht="12.75" customHeight="1" x14ac:dyDescent="0.25">
      <c r="A55" s="6"/>
      <c r="B55" s="27" t="s">
        <v>85</v>
      </c>
      <c r="C55" s="23" t="s">
        <v>35</v>
      </c>
      <c r="D55" s="24">
        <v>1</v>
      </c>
      <c r="E55" s="25" t="s">
        <v>82</v>
      </c>
      <c r="F55" s="26">
        <v>25850</v>
      </c>
      <c r="G55" s="125">
        <f t="shared" si="2"/>
        <v>25850</v>
      </c>
    </row>
    <row r="56" spans="1:7" ht="12.75" customHeight="1" x14ac:dyDescent="0.25">
      <c r="A56" s="6"/>
      <c r="B56" s="22" t="s">
        <v>71</v>
      </c>
      <c r="C56" s="23"/>
      <c r="D56" s="24"/>
      <c r="E56" s="139"/>
      <c r="F56" s="26"/>
      <c r="G56" s="125"/>
    </row>
    <row r="57" spans="1:7" ht="12.75" customHeight="1" x14ac:dyDescent="0.25">
      <c r="A57" s="6"/>
      <c r="B57" s="27" t="s">
        <v>114</v>
      </c>
      <c r="C57" s="23" t="s">
        <v>78</v>
      </c>
      <c r="D57" s="24">
        <v>1</v>
      </c>
      <c r="E57" s="25" t="s">
        <v>82</v>
      </c>
      <c r="F57" s="26">
        <v>37512</v>
      </c>
      <c r="G57" s="125">
        <f t="shared" si="2"/>
        <v>37512</v>
      </c>
    </row>
    <row r="58" spans="1:7" ht="12.75" customHeight="1" x14ac:dyDescent="0.25">
      <c r="A58" s="6"/>
      <c r="B58" s="27" t="s">
        <v>115</v>
      </c>
      <c r="C58" s="23" t="s">
        <v>78</v>
      </c>
      <c r="D58" s="24">
        <v>1</v>
      </c>
      <c r="E58" s="25" t="s">
        <v>82</v>
      </c>
      <c r="F58" s="26">
        <v>35990</v>
      </c>
      <c r="G58" s="125">
        <f t="shared" si="2"/>
        <v>35990</v>
      </c>
    </row>
    <row r="59" spans="1:7" ht="12.75" customHeight="1" x14ac:dyDescent="0.25">
      <c r="A59" s="6"/>
      <c r="B59" s="22" t="s">
        <v>116</v>
      </c>
      <c r="C59" s="23"/>
      <c r="D59" s="24"/>
      <c r="E59" s="132"/>
      <c r="F59" s="26"/>
      <c r="G59" s="125"/>
    </row>
    <row r="60" spans="1:7" ht="12.75" customHeight="1" x14ac:dyDescent="0.25">
      <c r="A60" s="6"/>
      <c r="B60" s="27" t="s">
        <v>117</v>
      </c>
      <c r="C60" s="23" t="s">
        <v>78</v>
      </c>
      <c r="D60" s="24">
        <v>3</v>
      </c>
      <c r="E60" s="132" t="s">
        <v>118</v>
      </c>
      <c r="F60" s="26">
        <v>77985</v>
      </c>
      <c r="G60" s="125">
        <f t="shared" si="2"/>
        <v>233955</v>
      </c>
    </row>
    <row r="61" spans="1:7" ht="12.75" customHeight="1" x14ac:dyDescent="0.25">
      <c r="A61" s="6"/>
      <c r="B61" s="22" t="s">
        <v>37</v>
      </c>
      <c r="C61" s="23"/>
      <c r="D61" s="24"/>
      <c r="E61" s="139"/>
      <c r="F61" s="26"/>
      <c r="G61" s="125"/>
    </row>
    <row r="62" spans="1:7" ht="12.75" customHeight="1" x14ac:dyDescent="0.25">
      <c r="A62" s="6"/>
      <c r="B62" s="27" t="s">
        <v>72</v>
      </c>
      <c r="C62" s="23" t="s">
        <v>73</v>
      </c>
      <c r="D62" s="24">
        <v>20</v>
      </c>
      <c r="E62" s="25" t="s">
        <v>65</v>
      </c>
      <c r="F62" s="26">
        <v>32000</v>
      </c>
      <c r="G62" s="125">
        <f t="shared" si="2"/>
        <v>640000</v>
      </c>
    </row>
    <row r="63" spans="1:7" ht="13.5" customHeight="1" x14ac:dyDescent="0.25">
      <c r="A63" s="3"/>
      <c r="B63" s="61" t="s">
        <v>36</v>
      </c>
      <c r="C63" s="62"/>
      <c r="D63" s="62"/>
      <c r="E63" s="62"/>
      <c r="F63" s="63"/>
      <c r="G63" s="64">
        <f>SUM(G46:G62)</f>
        <v>13203357</v>
      </c>
    </row>
    <row r="64" spans="1:7" ht="12" customHeight="1" x14ac:dyDescent="0.25">
      <c r="A64" s="2"/>
      <c r="B64" s="56"/>
      <c r="C64" s="57"/>
      <c r="D64" s="57"/>
      <c r="E64" s="65"/>
      <c r="F64" s="58"/>
      <c r="G64" s="58"/>
    </row>
    <row r="65" spans="1:8" ht="12" customHeight="1" x14ac:dyDescent="0.25">
      <c r="A65" s="3"/>
      <c r="B65" s="47" t="s">
        <v>37</v>
      </c>
      <c r="C65" s="48"/>
      <c r="D65" s="49"/>
      <c r="E65" s="49"/>
      <c r="F65" s="50"/>
      <c r="G65" s="50"/>
    </row>
    <row r="66" spans="1:8" ht="24" customHeight="1" x14ac:dyDescent="0.25">
      <c r="A66" s="3"/>
      <c r="B66" s="59" t="s">
        <v>38</v>
      </c>
      <c r="C66" s="60" t="s">
        <v>33</v>
      </c>
      <c r="D66" s="60" t="s">
        <v>34</v>
      </c>
      <c r="E66" s="59" t="s">
        <v>21</v>
      </c>
      <c r="F66" s="60" t="s">
        <v>22</v>
      </c>
      <c r="G66" s="59" t="s">
        <v>23</v>
      </c>
    </row>
    <row r="67" spans="1:8" ht="12.75" customHeight="1" x14ac:dyDescent="0.25">
      <c r="A67" s="6"/>
      <c r="B67" s="129" t="s">
        <v>93</v>
      </c>
      <c r="C67" s="25" t="s">
        <v>77</v>
      </c>
      <c r="D67" s="131">
        <v>3500</v>
      </c>
      <c r="E67" s="130" t="s">
        <v>98</v>
      </c>
      <c r="F67" s="130">
        <v>450</v>
      </c>
      <c r="G67" s="28">
        <f>(D67*F67)</f>
        <v>1575000</v>
      </c>
    </row>
    <row r="68" spans="1:8" ht="12.75" customHeight="1" x14ac:dyDescent="0.25">
      <c r="A68" s="6"/>
      <c r="B68" s="129" t="s">
        <v>94</v>
      </c>
      <c r="C68" s="25" t="s">
        <v>77</v>
      </c>
      <c r="D68" s="25">
        <v>10</v>
      </c>
      <c r="E68" s="25" t="s">
        <v>41</v>
      </c>
      <c r="F68" s="143">
        <v>5640</v>
      </c>
      <c r="G68" s="28">
        <f>(D68*F68)</f>
        <v>56400</v>
      </c>
    </row>
    <row r="69" spans="1:8" ht="13.5" customHeight="1" x14ac:dyDescent="0.25">
      <c r="A69" s="3"/>
      <c r="B69" s="66" t="s">
        <v>42</v>
      </c>
      <c r="C69" s="67"/>
      <c r="D69" s="67"/>
      <c r="E69" s="67"/>
      <c r="F69" s="68"/>
      <c r="G69" s="69">
        <f>SUM(G67:G68)</f>
        <v>1631400</v>
      </c>
    </row>
    <row r="70" spans="1:8" ht="12" customHeight="1" x14ac:dyDescent="0.25">
      <c r="A70" s="2"/>
      <c r="B70" s="70"/>
      <c r="C70" s="70"/>
      <c r="D70" s="70"/>
      <c r="E70" s="70"/>
      <c r="F70" s="71"/>
      <c r="G70" s="71"/>
    </row>
    <row r="71" spans="1:8" ht="12" customHeight="1" x14ac:dyDescent="0.25">
      <c r="A71" s="12"/>
      <c r="B71" s="72" t="s">
        <v>43</v>
      </c>
      <c r="C71" s="73"/>
      <c r="D71" s="73"/>
      <c r="E71" s="73"/>
      <c r="F71" s="73"/>
      <c r="G71" s="74">
        <f>G32+G37+G42+G63+G69</f>
        <v>27397257</v>
      </c>
    </row>
    <row r="72" spans="1:8" ht="12" customHeight="1" x14ac:dyDescent="0.25">
      <c r="A72" s="12"/>
      <c r="B72" s="75" t="s">
        <v>44</v>
      </c>
      <c r="C72" s="76"/>
      <c r="D72" s="76"/>
      <c r="E72" s="76"/>
      <c r="F72" s="76"/>
      <c r="G72" s="77">
        <f>G71*0.05</f>
        <v>1369862.85</v>
      </c>
    </row>
    <row r="73" spans="1:8" ht="12" customHeight="1" x14ac:dyDescent="0.25">
      <c r="A73" s="12"/>
      <c r="B73" s="78" t="s">
        <v>45</v>
      </c>
      <c r="C73" s="79"/>
      <c r="D73" s="79"/>
      <c r="E73" s="79"/>
      <c r="F73" s="79"/>
      <c r="G73" s="80">
        <f>G72+G71</f>
        <v>28767119.850000001</v>
      </c>
      <c r="H73" s="145"/>
    </row>
    <row r="74" spans="1:8" ht="12" customHeight="1" x14ac:dyDescent="0.25">
      <c r="A74" s="12"/>
      <c r="B74" s="75" t="s">
        <v>46</v>
      </c>
      <c r="C74" s="76"/>
      <c r="D74" s="76"/>
      <c r="E74" s="76"/>
      <c r="F74" s="76"/>
      <c r="G74" s="77">
        <f>G12</f>
        <v>44000000</v>
      </c>
    </row>
    <row r="75" spans="1:8" ht="12" customHeight="1" x14ac:dyDescent="0.25">
      <c r="A75" s="12"/>
      <c r="B75" s="81" t="s">
        <v>47</v>
      </c>
      <c r="C75" s="82"/>
      <c r="D75" s="82"/>
      <c r="E75" s="82"/>
      <c r="F75" s="82"/>
      <c r="G75" s="83">
        <f>G74-G73</f>
        <v>15232880.149999999</v>
      </c>
    </row>
    <row r="76" spans="1:8" ht="12" customHeight="1" x14ac:dyDescent="0.25">
      <c r="A76" s="12"/>
      <c r="B76" s="84" t="s">
        <v>74</v>
      </c>
      <c r="C76" s="85"/>
      <c r="D76" s="85"/>
      <c r="E76" s="85"/>
      <c r="F76" s="85"/>
      <c r="G76" s="86"/>
    </row>
    <row r="77" spans="1:8" ht="12.75" customHeight="1" thickBot="1" x14ac:dyDescent="0.3">
      <c r="A77" s="12"/>
      <c r="B77" s="87"/>
      <c r="C77" s="85"/>
      <c r="D77" s="85"/>
      <c r="E77" s="85"/>
      <c r="F77" s="85"/>
      <c r="G77" s="86"/>
    </row>
    <row r="78" spans="1:8" ht="12" customHeight="1" x14ac:dyDescent="0.25">
      <c r="A78" s="12"/>
      <c r="B78" s="88" t="s">
        <v>75</v>
      </c>
      <c r="C78" s="89"/>
      <c r="D78" s="89"/>
      <c r="E78" s="89"/>
      <c r="F78" s="90"/>
      <c r="G78" s="86"/>
    </row>
    <row r="79" spans="1:8" ht="12" customHeight="1" x14ac:dyDescent="0.25">
      <c r="A79" s="12"/>
      <c r="B79" s="91" t="s">
        <v>48</v>
      </c>
      <c r="C79" s="92"/>
      <c r="D79" s="92"/>
      <c r="E79" s="92"/>
      <c r="F79" s="93"/>
      <c r="G79" s="86"/>
    </row>
    <row r="80" spans="1:8" ht="12" customHeight="1" x14ac:dyDescent="0.25">
      <c r="A80" s="12"/>
      <c r="B80" s="91" t="s">
        <v>49</v>
      </c>
      <c r="C80" s="92"/>
      <c r="D80" s="92"/>
      <c r="E80" s="92"/>
      <c r="F80" s="93"/>
      <c r="G80" s="86"/>
    </row>
    <row r="81" spans="1:7" ht="12" customHeight="1" x14ac:dyDescent="0.25">
      <c r="A81" s="12"/>
      <c r="B81" s="91" t="s">
        <v>50</v>
      </c>
      <c r="C81" s="92"/>
      <c r="D81" s="92"/>
      <c r="E81" s="92"/>
      <c r="F81" s="93"/>
      <c r="G81" s="86"/>
    </row>
    <row r="82" spans="1:7" ht="12" customHeight="1" x14ac:dyDescent="0.25">
      <c r="A82" s="12"/>
      <c r="B82" s="91" t="s">
        <v>51</v>
      </c>
      <c r="C82" s="92"/>
      <c r="D82" s="92"/>
      <c r="E82" s="92"/>
      <c r="F82" s="93"/>
      <c r="G82" s="86"/>
    </row>
    <row r="83" spans="1:7" ht="12" customHeight="1" x14ac:dyDescent="0.25">
      <c r="A83" s="12"/>
      <c r="B83" s="91" t="s">
        <v>52</v>
      </c>
      <c r="C83" s="92"/>
      <c r="D83" s="92"/>
      <c r="E83" s="92"/>
      <c r="F83" s="93"/>
      <c r="G83" s="86"/>
    </row>
    <row r="84" spans="1:7" ht="12.75" customHeight="1" thickBot="1" x14ac:dyDescent="0.3">
      <c r="A84" s="12"/>
      <c r="B84" s="94" t="s">
        <v>53</v>
      </c>
      <c r="C84" s="95"/>
      <c r="D84" s="95"/>
      <c r="E84" s="95"/>
      <c r="F84" s="96"/>
      <c r="G84" s="86"/>
    </row>
    <row r="85" spans="1:7" ht="12.75" customHeight="1" x14ac:dyDescent="0.25">
      <c r="A85" s="12"/>
      <c r="B85" s="97"/>
      <c r="C85" s="92"/>
      <c r="D85" s="92"/>
      <c r="E85" s="92"/>
      <c r="F85" s="92"/>
      <c r="G85" s="86"/>
    </row>
    <row r="86" spans="1:7" ht="15" customHeight="1" thickBot="1" x14ac:dyDescent="0.3">
      <c r="A86" s="12"/>
      <c r="B86" s="148" t="s">
        <v>54</v>
      </c>
      <c r="C86" s="149"/>
      <c r="D86" s="98"/>
      <c r="E86" s="99"/>
      <c r="F86" s="99"/>
      <c r="G86" s="86"/>
    </row>
    <row r="87" spans="1:7" ht="12" customHeight="1" x14ac:dyDescent="0.25">
      <c r="A87" s="12"/>
      <c r="B87" s="100" t="s">
        <v>38</v>
      </c>
      <c r="C87" s="101" t="s">
        <v>55</v>
      </c>
      <c r="D87" s="102" t="s">
        <v>56</v>
      </c>
      <c r="E87" s="99"/>
      <c r="F87" s="99"/>
      <c r="G87" s="86"/>
    </row>
    <row r="88" spans="1:7" ht="12" customHeight="1" x14ac:dyDescent="0.25">
      <c r="A88" s="12"/>
      <c r="B88" s="103" t="s">
        <v>57</v>
      </c>
      <c r="C88" s="104">
        <f>G32</f>
        <v>12375000</v>
      </c>
      <c r="D88" s="105">
        <f>(C88/C94)</f>
        <v>0.43017862283491681</v>
      </c>
      <c r="E88" s="99"/>
      <c r="F88" s="99"/>
      <c r="G88" s="86"/>
    </row>
    <row r="89" spans="1:7" ht="12" customHeight="1" x14ac:dyDescent="0.25">
      <c r="A89" s="12"/>
      <c r="B89" s="103" t="s">
        <v>58</v>
      </c>
      <c r="C89" s="104">
        <f>G37</f>
        <v>0</v>
      </c>
      <c r="D89" s="105">
        <f>(C89/C94)</f>
        <v>0</v>
      </c>
      <c r="E89" s="99"/>
      <c r="F89" s="99"/>
      <c r="G89" s="86"/>
    </row>
    <row r="90" spans="1:7" ht="12" customHeight="1" x14ac:dyDescent="0.25">
      <c r="A90" s="12"/>
      <c r="B90" s="103" t="s">
        <v>59</v>
      </c>
      <c r="C90" s="104">
        <f>G42</f>
        <v>187500</v>
      </c>
      <c r="D90" s="105">
        <f>(C90/C94)</f>
        <v>6.5178579217411645E-3</v>
      </c>
      <c r="E90" s="99"/>
      <c r="F90" s="99"/>
      <c r="G90" s="86"/>
    </row>
    <row r="91" spans="1:7" ht="12" customHeight="1" x14ac:dyDescent="0.25">
      <c r="A91" s="12"/>
      <c r="B91" s="103" t="s">
        <v>32</v>
      </c>
      <c r="C91" s="104">
        <f>G63</f>
        <v>13203357</v>
      </c>
      <c r="D91" s="105">
        <f>(C91/C94)</f>
        <v>0.45897389341880879</v>
      </c>
      <c r="E91" s="99"/>
      <c r="F91" s="99"/>
      <c r="G91" s="86"/>
    </row>
    <row r="92" spans="1:7" ht="12" customHeight="1" x14ac:dyDescent="0.25">
      <c r="A92" s="12"/>
      <c r="B92" s="103" t="s">
        <v>60</v>
      </c>
      <c r="C92" s="106">
        <f>G69</f>
        <v>1631400</v>
      </c>
      <c r="D92" s="105">
        <f>(C92/C94)</f>
        <v>5.6710578205485522E-2</v>
      </c>
      <c r="E92" s="107"/>
      <c r="F92" s="107"/>
      <c r="G92" s="86"/>
    </row>
    <row r="93" spans="1:7" ht="12" customHeight="1" x14ac:dyDescent="0.25">
      <c r="A93" s="12"/>
      <c r="B93" s="103" t="s">
        <v>61</v>
      </c>
      <c r="C93" s="106">
        <f>G72</f>
        <v>1369862.85</v>
      </c>
      <c r="D93" s="105">
        <f>(C93/C94)</f>
        <v>4.7619047619047616E-2</v>
      </c>
      <c r="E93" s="107"/>
      <c r="F93" s="107"/>
      <c r="G93" s="86"/>
    </row>
    <row r="94" spans="1:7" ht="12.75" customHeight="1" thickBot="1" x14ac:dyDescent="0.3">
      <c r="A94" s="12"/>
      <c r="B94" s="108" t="s">
        <v>62</v>
      </c>
      <c r="C94" s="109">
        <f>SUM(C88:C93)</f>
        <v>28767119.850000001</v>
      </c>
      <c r="D94" s="110">
        <f>SUM(D88:D93)</f>
        <v>1</v>
      </c>
      <c r="E94" s="107"/>
      <c r="F94" s="107"/>
      <c r="G94" s="86"/>
    </row>
    <row r="95" spans="1:7" ht="12" customHeight="1" x14ac:dyDescent="0.25">
      <c r="A95" s="12"/>
      <c r="B95" s="87"/>
      <c r="C95" s="85"/>
      <c r="D95" s="85"/>
      <c r="E95" s="85"/>
      <c r="F95" s="85"/>
      <c r="G95" s="86"/>
    </row>
    <row r="96" spans="1:7" ht="12.75" customHeight="1" x14ac:dyDescent="0.25">
      <c r="A96" s="12"/>
      <c r="B96" s="111"/>
      <c r="C96" s="85"/>
      <c r="D96" s="85"/>
      <c r="E96" s="85"/>
      <c r="F96" s="85"/>
      <c r="G96" s="86"/>
    </row>
    <row r="97" spans="1:7" ht="12" customHeight="1" thickBot="1" x14ac:dyDescent="0.3">
      <c r="A97" s="112"/>
      <c r="B97" s="113"/>
      <c r="C97" s="114" t="s">
        <v>87</v>
      </c>
      <c r="D97" s="115"/>
      <c r="E97" s="116"/>
      <c r="F97" s="117"/>
      <c r="G97" s="86"/>
    </row>
    <row r="98" spans="1:7" ht="12" customHeight="1" x14ac:dyDescent="0.25">
      <c r="A98" s="12"/>
      <c r="B98" s="118" t="s">
        <v>95</v>
      </c>
      <c r="C98" s="119">
        <v>90000</v>
      </c>
      <c r="D98" s="119">
        <v>110000</v>
      </c>
      <c r="E98" s="120">
        <v>120000</v>
      </c>
      <c r="F98" s="121"/>
      <c r="G98" s="122"/>
    </row>
    <row r="99" spans="1:7" ht="12.75" customHeight="1" thickBot="1" x14ac:dyDescent="0.3">
      <c r="A99" s="12"/>
      <c r="B99" s="108" t="s">
        <v>88</v>
      </c>
      <c r="C99" s="109">
        <f>(G73/C98)</f>
        <v>319.63466500000004</v>
      </c>
      <c r="D99" s="109">
        <f>(G73/D98)</f>
        <v>261.51927136363639</v>
      </c>
      <c r="E99" s="123">
        <f>(G73/E98)</f>
        <v>239.72599875</v>
      </c>
      <c r="F99" s="121"/>
      <c r="G99" s="122"/>
    </row>
    <row r="100" spans="1:7" ht="15.6" customHeight="1" x14ac:dyDescent="0.25">
      <c r="A100" s="12"/>
      <c r="B100" s="124" t="s">
        <v>63</v>
      </c>
      <c r="C100" s="92"/>
      <c r="D100" s="92"/>
      <c r="E100" s="92"/>
      <c r="F100" s="92"/>
      <c r="G100" s="92"/>
    </row>
  </sheetData>
  <mergeCells count="8">
    <mergeCell ref="B17:G17"/>
    <mergeCell ref="B86:C86"/>
    <mergeCell ref="E9:F9"/>
    <mergeCell ref="E10:F10"/>
    <mergeCell ref="E11:F11"/>
    <mergeCell ref="E13:F13"/>
    <mergeCell ref="E14:F14"/>
    <mergeCell ref="E15:F15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9697061E5B77846A271EEEC38A073E3" ma:contentTypeVersion="5" ma:contentTypeDescription="Crear nuevo documento." ma:contentTypeScope="" ma:versionID="83413000aafb0561bbf8bb694dbe809c">
  <xsd:schema xmlns:xsd="http://www.w3.org/2001/XMLSchema" xmlns:xs="http://www.w3.org/2001/XMLSchema" xmlns:p="http://schemas.microsoft.com/office/2006/metadata/properties" xmlns:ns2="10b82782-c0f5-416e-ae65-72e3340045c9" xmlns:ns3="bea4a5c6-dd9c-492d-ab53-e1e14423e944" targetNamespace="http://schemas.microsoft.com/office/2006/metadata/properties" ma:root="true" ma:fieldsID="823bca940db09a32b4996d051500f313" ns2:_="" ns3:_="">
    <xsd:import namespace="10b82782-c0f5-416e-ae65-72e3340045c9"/>
    <xsd:import namespace="bea4a5c6-dd9c-492d-ab53-e1e14423e9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b82782-c0f5-416e-ae65-72e3340045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a4a5c6-dd9c-492d-ab53-e1e14423e94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06FB330-2E6C-4BE1-8F6B-77DB3C19262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84C7F8-DE53-4EA6-9C0E-4301DBE2194C}"/>
</file>

<file path=customXml/itemProps3.xml><?xml version="1.0" encoding="utf-8"?>
<ds:datastoreItem xmlns:ds="http://schemas.openxmlformats.org/officeDocument/2006/customXml" ds:itemID="{6D81C686-E065-4E69-8D96-6E91B40CFFF4}">
  <ds:schemaRefs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purl.org/dc/dcmitype/"/>
    <ds:schemaRef ds:uri="10b82782-c0f5-416e-ae65-72e3340045c9"/>
    <ds:schemaRef ds:uri="http://purl.org/dc/terms/"/>
    <ds:schemaRef ds:uri="http://www.w3.org/XML/1998/namespace"/>
    <ds:schemaRef ds:uri="bea4a5c6-dd9c-492d-ab53-e1e14423e944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Tomate Invernadero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Enrique Veas Ledezma</dc:creator>
  <cp:keywords/>
  <dc:description/>
  <cp:lastModifiedBy>Valenzuela Pulgar Carolina Mónica</cp:lastModifiedBy>
  <cp:revision/>
  <cp:lastPrinted>2022-12-21T15:05:54Z</cp:lastPrinted>
  <dcterms:created xsi:type="dcterms:W3CDTF">2020-11-27T12:49:26Z</dcterms:created>
  <dcterms:modified xsi:type="dcterms:W3CDTF">2023-03-30T19:49:32Z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0x01010039697061E5B77846A271EEEC38A073E3</vt:lpwstr>
  </property>
</Properties>
</file>