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TOMATE INVERNADERO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4" i="2" l="1"/>
  <c r="G71" i="2" l="1"/>
  <c r="G72" i="2"/>
  <c r="G73" i="2"/>
  <c r="G74" i="2"/>
  <c r="G75" i="2"/>
  <c r="G76" i="2"/>
  <c r="G77" i="2"/>
  <c r="G78" i="2"/>
  <c r="G64" i="2"/>
  <c r="G65" i="2"/>
  <c r="G66" i="2"/>
  <c r="G67" i="2"/>
  <c r="G68" i="2"/>
  <c r="G69" i="2"/>
  <c r="G60" i="2"/>
  <c r="G61" i="2"/>
  <c r="G62" i="2"/>
  <c r="G55" i="2"/>
  <c r="G58" i="2" l="1"/>
  <c r="D113" i="2" l="1"/>
  <c r="G83" i="2"/>
  <c r="G56" i="2"/>
  <c r="G38" i="2"/>
  <c r="G39" i="2" s="1"/>
  <c r="G57" i="2"/>
  <c r="G53" i="2"/>
  <c r="G52" i="2"/>
  <c r="G51" i="2"/>
  <c r="G49" i="2"/>
  <c r="G44" i="2"/>
  <c r="G43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2" i="2"/>
  <c r="G89" i="2" s="1"/>
  <c r="G34" i="2" l="1"/>
  <c r="G45" i="2"/>
  <c r="C105" i="2"/>
  <c r="G79" i="2"/>
  <c r="C106" i="2" s="1"/>
  <c r="C107" i="2"/>
  <c r="C103" i="2"/>
  <c r="C104" i="2"/>
  <c r="G86" i="2" l="1"/>
  <c r="G87" i="2" s="1"/>
  <c r="C108" i="2" s="1"/>
  <c r="C109" i="2" s="1"/>
  <c r="D104" i="2" l="1"/>
  <c r="D103" i="2"/>
  <c r="G88" i="2"/>
  <c r="D107" i="2"/>
  <c r="D105" i="2"/>
  <c r="D106" i="2"/>
  <c r="D108" i="2"/>
  <c r="E114" i="2" l="1"/>
  <c r="C114" i="2"/>
  <c r="G90" i="2"/>
  <c r="D114" i="2"/>
  <c r="D109" i="2"/>
</calcChain>
</file>

<file path=xl/sharedStrings.xml><?xml version="1.0" encoding="utf-8"?>
<sst xmlns="http://schemas.openxmlformats.org/spreadsheetml/2006/main" count="225" uniqueCount="144">
  <si>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</si>
  <si>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</si>
  <si>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</si>
  <si>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</si>
  <si>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</si>
  <si>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</si>
  <si>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</si>
  <si>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</si>
  <si>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</si>
  <si>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</si>
  <si>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</si>
  <si>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</si>
  <si>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</si>
  <si>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</si>
  <si>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</si>
  <si>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</si>
  <si>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</si>
  <si>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</si>
  <si>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</si>
  <si>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</si>
  <si>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</si>
  <si>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</si>
  <si>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</si>
  <si>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</si>
  <si>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</si>
  <si>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</si>
  <si>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</si>
  <si>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</si>
  <si>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</si>
  <si>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</si>
  <si>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</si>
  <si>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</si>
  <si>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</si>
  <si>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</si>
  <si>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</si>
  <si>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</si>
  <si>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</si>
  <si>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</si>
  <si>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</si>
  <si>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</si>
  <si>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</si>
  <si>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</si>
  <si>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</si>
  <si>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</si>
  <si>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</si>
  <si>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</si>
  <si>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</si>
  <si>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</si>
  <si>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</si>
  <si>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</si>
  <si>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</si>
  <si>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</si>
  <si>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</si>
  <si>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</si>
  <si>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</si>
  <si>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</si>
  <si>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</si>
  <si>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</si>
  <si>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 xml:space="preserve"> </t>
  </si>
  <si>
    <t>Urea</t>
  </si>
  <si>
    <t>Aradura</t>
  </si>
  <si>
    <t>PLANTINES</t>
  </si>
  <si>
    <t>u</t>
  </si>
  <si>
    <t>kg</t>
  </si>
  <si>
    <t>O"higgins</t>
  </si>
  <si>
    <t>Rengo</t>
  </si>
  <si>
    <t>Época(Mes)</t>
  </si>
  <si>
    <t xml:space="preserve">Riegos </t>
  </si>
  <si>
    <t>lt</t>
  </si>
  <si>
    <t>Previcur Energy</t>
  </si>
  <si>
    <t>BIOESTIMULANTE</t>
  </si>
  <si>
    <t>Fosfimax</t>
  </si>
  <si>
    <t>Kendal</t>
  </si>
  <si>
    <t>FUNGICIDAS</t>
  </si>
  <si>
    <t>INSECTICIDAS</t>
  </si>
  <si>
    <t>TOMATE INVERNADERO</t>
  </si>
  <si>
    <t>RENDIMIENTO (cajas 18 kilos/ha)</t>
  </si>
  <si>
    <t>MARIA ITALIA</t>
  </si>
  <si>
    <t>NOV</t>
  </si>
  <si>
    <t>PRECIO ESPERADO ($/caja 18 kg)</t>
  </si>
  <si>
    <t>Ferias locales, Lo Valledor</t>
  </si>
  <si>
    <t>Rengo, Malloa</t>
  </si>
  <si>
    <t>0ctubre- enero</t>
  </si>
  <si>
    <t>Problemas fitosanitarios</t>
  </si>
  <si>
    <t>Recomabio de plástico</t>
  </si>
  <si>
    <t>abril</t>
  </si>
  <si>
    <t>Preparación de mesas de plantación (1,5*4,4 doble hilera)</t>
  </si>
  <si>
    <t>mayo</t>
  </si>
  <si>
    <t>Aplicación de fertilizantes</t>
  </si>
  <si>
    <t>Colocación de mulch y hoyos plantas</t>
  </si>
  <si>
    <t>Plantación</t>
  </si>
  <si>
    <t>junio</t>
  </si>
  <si>
    <t>desbrote y guia de plantas</t>
  </si>
  <si>
    <t>julio-octubre</t>
  </si>
  <si>
    <t>Amarra</t>
  </si>
  <si>
    <t>julio-agosto</t>
  </si>
  <si>
    <t>desbrote, deshoje y despunte</t>
  </si>
  <si>
    <t>julio- noviembre</t>
  </si>
  <si>
    <t>hormoneadura</t>
  </si>
  <si>
    <t>agosto- octubre</t>
  </si>
  <si>
    <t>julio- octubre</t>
  </si>
  <si>
    <t>aplicación de pesticidas</t>
  </si>
  <si>
    <t>Cosecha</t>
  </si>
  <si>
    <t>noviembre -diciembre</t>
  </si>
  <si>
    <t>Embalado carga y descarga</t>
  </si>
  <si>
    <t>JA</t>
  </si>
  <si>
    <t>Rastraje 2</t>
  </si>
  <si>
    <t>Rukam cuaja</t>
  </si>
  <si>
    <t>Pilatus</t>
  </si>
  <si>
    <t>junio-octubre</t>
  </si>
  <si>
    <t>julio-noviembre</t>
  </si>
  <si>
    <t>FERTILIZANTES</t>
  </si>
  <si>
    <t>Guano</t>
  </si>
  <si>
    <t>Nitrato de potasio soluble</t>
  </si>
  <si>
    <t>m3</t>
  </si>
  <si>
    <t>agosto- enero</t>
  </si>
  <si>
    <t>Strepto plus</t>
  </si>
  <si>
    <t>phyton 27</t>
  </si>
  <si>
    <t>Applaud</t>
  </si>
  <si>
    <t>Punto 70WG</t>
  </si>
  <si>
    <t>Proclaim</t>
  </si>
  <si>
    <t>Dipel</t>
  </si>
  <si>
    <t xml:space="preserve">Vertimec </t>
  </si>
  <si>
    <t>Gladiador</t>
  </si>
  <si>
    <t>octubre-diciembre</t>
  </si>
  <si>
    <t>octubre- noviembre</t>
  </si>
  <si>
    <t>octubre- diciembre</t>
  </si>
  <si>
    <t>Cinta amarra</t>
  </si>
  <si>
    <t>Cinta riego</t>
  </si>
  <si>
    <t>Mulch</t>
  </si>
  <si>
    <t>Polietileno 0,2</t>
  </si>
  <si>
    <t>Polietileno lateral</t>
  </si>
  <si>
    <t>Liston 1"</t>
  </si>
  <si>
    <t>Cajas embalaje</t>
  </si>
  <si>
    <t>Clavos 1 1/2</t>
  </si>
  <si>
    <t>rollo</t>
  </si>
  <si>
    <t xml:space="preserve">caja </t>
  </si>
  <si>
    <t>noviembre-diciembre</t>
  </si>
  <si>
    <t>Flete y ingreso mercado</t>
  </si>
  <si>
    <t>Cruza</t>
  </si>
  <si>
    <t xml:space="preserve">ESCENARIOS COSTO UNITARIO  ($/Cajas x 18 kg) </t>
  </si>
  <si>
    <t>Rendimiento  (cajas/hà) kg</t>
  </si>
  <si>
    <t>Costo unitario ($/ cajas) kg (*)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</si>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</sst>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5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4" fillId="0" borderId="15"/>
    <xf numFmtId="9" fontId="16" fillId="0" borderId="15"/>
    <xf numFmtId="9" fontId="17" fillId="0" borderId="0" applyFont="0" applyFill="0" applyBorder="0" applyAlignment="0" applyProtection="0"/>
  </cellStyleXfs>
  <cellXfs count="12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3" fontId="2" fillId="2" borderId="12" xfId="0" applyNumberFormat="1" applyFont="1" applyFill="1" applyBorder="1" applyAlignment="1"/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0" fillId="6" borderId="15" xfId="0" applyFont="1" applyFill="1" applyBorder="1" applyAlignment="1"/>
    <xf numFmtId="3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10" fillId="2" borderId="15" xfId="0" applyFont="1" applyFill="1" applyBorder="1" applyAlignment="1"/>
    <xf numFmtId="0" fontId="0" fillId="2" borderId="17" xfId="0" applyFont="1" applyFill="1" applyBorder="1" applyAlignment="1"/>
    <xf numFmtId="49" fontId="0" fillId="2" borderId="1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5" borderId="19" xfId="0" applyNumberFormat="1" applyFont="1" applyFill="1" applyBorder="1" applyAlignment="1">
      <alignment vertical="center"/>
    </xf>
    <xf numFmtId="0" fontId="1" fillId="5" borderId="20" xfId="0" applyFont="1" applyFill="1" applyBorder="1" applyAlignment="1">
      <alignment vertical="center"/>
    </xf>
    <xf numFmtId="164" fontId="1" fillId="5" borderId="21" xfId="0" applyNumberFormat="1" applyFont="1" applyFill="1" applyBorder="1" applyAlignment="1">
      <alignment vertical="center"/>
    </xf>
    <xf numFmtId="49" fontId="1" fillId="3" borderId="22" xfId="0" applyNumberFormat="1" applyFont="1" applyFill="1" applyBorder="1" applyAlignment="1">
      <alignment vertical="center"/>
    </xf>
    <xf numFmtId="164" fontId="1" fillId="3" borderId="23" xfId="0" applyNumberFormat="1" applyFont="1" applyFill="1" applyBorder="1" applyAlignment="1">
      <alignment vertical="center"/>
    </xf>
    <xf numFmtId="49" fontId="1" fillId="5" borderId="22" xfId="0" applyNumberFormat="1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49" fontId="8" fillId="2" borderId="28" xfId="0" applyNumberFormat="1" applyFont="1" applyFill="1" applyBorder="1" applyAlignment="1">
      <alignment vertical="center"/>
    </xf>
    <xf numFmtId="9" fontId="10" fillId="2" borderId="29" xfId="0" applyNumberFormat="1" applyFont="1" applyFill="1" applyBorder="1" applyAlignment="1"/>
    <xf numFmtId="49" fontId="8" fillId="7" borderId="30" xfId="0" applyNumberFormat="1" applyFont="1" applyFill="1" applyBorder="1" applyAlignment="1">
      <alignment vertical="center"/>
    </xf>
    <xf numFmtId="165" fontId="8" fillId="7" borderId="31" xfId="0" applyNumberFormat="1" applyFont="1" applyFill="1" applyBorder="1" applyAlignment="1">
      <alignment vertical="center"/>
    </xf>
    <xf numFmtId="9" fontId="8" fillId="7" borderId="32" xfId="0" applyNumberFormat="1" applyFont="1" applyFill="1" applyBorder="1" applyAlignment="1">
      <alignment vertical="center"/>
    </xf>
    <xf numFmtId="0" fontId="10" fillId="8" borderId="35" xfId="0" applyFont="1" applyFill="1" applyBorder="1" applyAlignment="1"/>
    <xf numFmtId="0" fontId="10" fillId="2" borderId="15" xfId="0" applyFont="1" applyFill="1" applyBorder="1" applyAlignment="1">
      <alignment vertical="center"/>
    </xf>
    <xf numFmtId="49" fontId="10" fillId="2" borderId="15" xfId="0" applyNumberFormat="1" applyFont="1" applyFill="1" applyBorder="1" applyAlignment="1">
      <alignment vertical="center"/>
    </xf>
    <xf numFmtId="49" fontId="8" fillId="2" borderId="36" xfId="0" applyNumberFormat="1" applyFont="1" applyFill="1" applyBorder="1" applyAlignment="1">
      <alignment vertical="center"/>
    </xf>
    <xf numFmtId="0" fontId="10" fillId="2" borderId="37" xfId="0" applyFont="1" applyFill="1" applyBorder="1" applyAlignment="1"/>
    <xf numFmtId="0" fontId="10" fillId="2" borderId="38" xfId="0" applyFont="1" applyFill="1" applyBorder="1" applyAlignment="1"/>
    <xf numFmtId="49" fontId="10" fillId="2" borderId="39" xfId="0" applyNumberFormat="1" applyFont="1" applyFill="1" applyBorder="1" applyAlignment="1">
      <alignment vertical="center"/>
    </xf>
    <xf numFmtId="0" fontId="10" fillId="2" borderId="40" xfId="0" applyFont="1" applyFill="1" applyBorder="1" applyAlignment="1"/>
    <xf numFmtId="49" fontId="10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0" fontId="8" fillId="6" borderId="15" xfId="0" applyFont="1" applyFill="1" applyBorder="1" applyAlignment="1">
      <alignment vertical="center"/>
    </xf>
    <xf numFmtId="49" fontId="8" fillId="7" borderId="44" xfId="0" applyNumberFormat="1" applyFont="1" applyFill="1" applyBorder="1" applyAlignment="1">
      <alignment vertical="center"/>
    </xf>
    <xf numFmtId="165" fontId="8" fillId="7" borderId="32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3" fontId="2" fillId="2" borderId="18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 vertical="center"/>
    </xf>
    <xf numFmtId="164" fontId="12" fillId="2" borderId="15" xfId="0" applyNumberFormat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8" fillId="7" borderId="45" xfId="0" applyNumberFormat="1" applyFont="1" applyFill="1" applyBorder="1" applyAlignment="1">
      <alignment vertical="center"/>
    </xf>
    <xf numFmtId="49" fontId="8" fillId="7" borderId="16" xfId="0" applyNumberFormat="1" applyFont="1" applyFill="1" applyBorder="1" applyAlignment="1">
      <alignment horizontal="center" vertical="center"/>
    </xf>
    <xf numFmtId="49" fontId="10" fillId="7" borderId="27" xfId="0" applyNumberFormat="1" applyFont="1" applyFill="1" applyBorder="1" applyAlignment="1">
      <alignment horizontal="center"/>
    </xf>
    <xf numFmtId="9" fontId="10" fillId="2" borderId="29" xfId="3" applyFont="1" applyFill="1" applyBorder="1" applyAlignment="1"/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49" fontId="13" fillId="8" borderId="33" xfId="0" applyNumberFormat="1" applyFont="1" applyFill="1" applyBorder="1" applyAlignment="1">
      <alignment vertical="center"/>
    </xf>
    <xf numFmtId="0" fontId="8" fillId="8" borderId="34" xfId="0" applyFont="1" applyFill="1" applyBorder="1" applyAlignment="1">
      <alignment vertical="center"/>
    </xf>
    <xf numFmtId="49" fontId="13" fillId="8" borderId="46" xfId="0" applyNumberFormat="1" applyFont="1" applyFill="1" applyBorder="1" applyAlignment="1">
      <alignment horizontal="center" vertical="center"/>
    </xf>
    <xf numFmtId="49" fontId="13" fillId="8" borderId="47" xfId="0" applyNumberFormat="1" applyFont="1" applyFill="1" applyBorder="1" applyAlignment="1">
      <alignment horizontal="center" vertical="center"/>
    </xf>
    <xf numFmtId="49" fontId="13" fillId="8" borderId="4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0" fillId="2" borderId="4" xfId="0" applyFill="1" applyBorder="1"/>
    <xf numFmtId="49" fontId="18" fillId="3" borderId="5" xfId="0" applyNumberFormat="1" applyFont="1" applyFill="1" applyBorder="1" applyAlignment="1">
      <alignment vertical="center" wrapText="1"/>
    </xf>
    <xf numFmtId="0" fontId="3" fillId="9" borderId="49" xfId="0" applyFont="1" applyFill="1" applyBorder="1" applyAlignment="1">
      <alignment horizontal="right"/>
    </xf>
    <xf numFmtId="0" fontId="3" fillId="2" borderId="7" xfId="0" applyFont="1" applyFill="1" applyBorder="1"/>
    <xf numFmtId="49" fontId="19" fillId="3" borderId="6" xfId="0" applyNumberFormat="1" applyFont="1" applyFill="1" applyBorder="1" applyAlignment="1">
      <alignment wrapText="1"/>
    </xf>
    <xf numFmtId="0" fontId="19" fillId="4" borderId="6" xfId="0" applyFont="1" applyFill="1" applyBorder="1" applyAlignment="1">
      <alignment wrapText="1"/>
    </xf>
    <xf numFmtId="3" fontId="3" fillId="0" borderId="49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0" fontId="3" fillId="9" borderId="49" xfId="0" applyFont="1" applyFill="1" applyBorder="1" applyAlignment="1">
      <alignment horizontal="right" vertical="center" wrapText="1"/>
    </xf>
    <xf numFmtId="17" fontId="3" fillId="0" borderId="49" xfId="0" applyNumberFormat="1" applyFont="1" applyFill="1" applyBorder="1" applyAlignment="1">
      <alignment horizontal="right" vertical="center"/>
    </xf>
    <xf numFmtId="0" fontId="3" fillId="9" borderId="49" xfId="0" applyFont="1" applyFill="1" applyBorder="1" applyAlignment="1">
      <alignment horizontal="right" vertical="center"/>
    </xf>
    <xf numFmtId="3" fontId="3" fillId="0" borderId="49" xfId="0" applyNumberFormat="1" applyFont="1" applyFill="1" applyBorder="1" applyAlignment="1">
      <alignment horizontal="right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1" xfId="0" applyNumberFormat="1" applyFont="1" applyFill="1" applyBorder="1" applyAlignment="1">
      <alignment horizontal="left"/>
    </xf>
    <xf numFmtId="3" fontId="3" fillId="0" borderId="49" xfId="0" applyNumberFormat="1" applyFont="1" applyBorder="1" applyAlignment="1">
      <alignment horizontal="right" vertical="center"/>
    </xf>
    <xf numFmtId="0" fontId="3" fillId="0" borderId="49" xfId="0" applyFont="1" applyBorder="1" applyAlignment="1">
      <alignment horizontal="right" vertical="center"/>
    </xf>
    <xf numFmtId="17" fontId="3" fillId="0" borderId="49" xfId="0" applyNumberFormat="1" applyFont="1" applyBorder="1" applyAlignment="1">
      <alignment horizontal="right" vertical="center"/>
    </xf>
    <xf numFmtId="17" fontId="3" fillId="9" borderId="49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3" fillId="0" borderId="49" xfId="0" applyFont="1" applyBorder="1" applyAlignment="1">
      <alignment horizontal="right" vertical="center" wrapText="1"/>
    </xf>
    <xf numFmtId="49" fontId="18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8" fillId="3" borderId="13" xfId="0" applyNumberFormat="1" applyFont="1" applyFill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49" fontId="19" fillId="3" borderId="13" xfId="0" applyNumberFormat="1" applyFont="1" applyFill="1" applyBorder="1" applyAlignment="1">
      <alignment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vertical="center"/>
    </xf>
    <xf numFmtId="3" fontId="19" fillId="3" borderId="13" xfId="0" applyNumberFormat="1" applyFont="1" applyFill="1" applyBorder="1" applyAlignment="1">
      <alignment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vertical="center"/>
    </xf>
    <xf numFmtId="0" fontId="15" fillId="2" borderId="13" xfId="0" applyFont="1" applyFill="1" applyBorder="1" applyAlignment="1">
      <alignment vertical="center"/>
    </xf>
    <xf numFmtId="164" fontId="1" fillId="10" borderId="52" xfId="0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Porcentaje" xfId="3" builtinId="5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23045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038669" cy="118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5"/>
  <sheetViews>
    <sheetView showGridLines="0" tabSelected="1" topLeftCell="B1" zoomScale="124" zoomScaleNormal="124" workbookViewId="0">
      <selection activeCell="D14" sqref="D1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8.5703125" style="1" bestFit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68" customWidth="1"/>
    <col min="8" max="252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59"/>
    </row>
    <row r="2" spans="1:255" ht="15" customHeight="1" x14ac:dyDescent="0.25">
      <c r="A2" s="2"/>
      <c r="B2" s="2"/>
      <c r="C2" s="2"/>
      <c r="D2" s="2"/>
      <c r="E2" s="2"/>
      <c r="F2" s="2"/>
      <c r="G2" s="59"/>
    </row>
    <row r="3" spans="1:255" ht="15" customHeight="1" x14ac:dyDescent="0.25">
      <c r="A3" s="2"/>
      <c r="B3" s="2"/>
      <c r="C3" s="2"/>
      <c r="D3" s="2"/>
      <c r="E3" s="2"/>
      <c r="F3" s="2"/>
      <c r="G3" s="59"/>
    </row>
    <row r="4" spans="1:255" ht="15" customHeight="1" x14ac:dyDescent="0.25">
      <c r="A4" s="2"/>
      <c r="B4" s="2"/>
      <c r="C4" s="2"/>
      <c r="D4" s="2"/>
      <c r="E4" s="2"/>
      <c r="F4" s="2"/>
      <c r="G4" s="59"/>
    </row>
    <row r="5" spans="1:255" ht="15" customHeight="1" x14ac:dyDescent="0.25">
      <c r="A5" s="2"/>
      <c r="B5" s="2"/>
      <c r="C5" s="2"/>
      <c r="D5" s="2"/>
      <c r="E5" s="2"/>
      <c r="F5" s="2"/>
      <c r="G5" s="59"/>
    </row>
    <row r="6" spans="1:255" ht="15" customHeight="1" x14ac:dyDescent="0.25">
      <c r="A6" s="2"/>
      <c r="B6" s="2"/>
      <c r="C6" s="2"/>
      <c r="D6" s="2"/>
      <c r="E6" s="2"/>
      <c r="F6" s="2"/>
      <c r="G6" s="59"/>
    </row>
    <row r="7" spans="1:255" ht="15" customHeight="1" x14ac:dyDescent="0.25">
      <c r="A7" s="2"/>
      <c r="B7" s="2"/>
      <c r="C7" s="2"/>
      <c r="D7" s="2"/>
      <c r="E7" s="2"/>
      <c r="F7" s="2"/>
      <c r="G7" s="59"/>
    </row>
    <row r="8" spans="1:255" ht="15" customHeight="1" x14ac:dyDescent="0.25">
      <c r="A8" s="2"/>
      <c r="B8" s="3"/>
      <c r="C8" s="4"/>
      <c r="D8" s="2"/>
      <c r="E8" s="4"/>
      <c r="F8" s="4"/>
      <c r="G8" s="60"/>
    </row>
    <row r="9" spans="1:255" s="90" customFormat="1" ht="12" customHeight="1" x14ac:dyDescent="0.25">
      <c r="A9" s="82"/>
      <c r="B9" s="83" t="s">
        <v>0</v>
      </c>
      <c r="C9" s="84" t="s">
        <v>75</v>
      </c>
      <c r="D9" s="85"/>
      <c r="E9" s="86" t="s">
        <v>76</v>
      </c>
      <c r="F9" s="87"/>
      <c r="G9" s="88">
        <v>8000</v>
      </c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</row>
    <row r="10" spans="1:255" s="90" customFormat="1" ht="25.5" customHeight="1" x14ac:dyDescent="0.25">
      <c r="A10" s="82"/>
      <c r="B10" s="6" t="s">
        <v>1</v>
      </c>
      <c r="C10" s="91" t="s">
        <v>77</v>
      </c>
      <c r="D10" s="85"/>
      <c r="E10" s="80" t="s">
        <v>2</v>
      </c>
      <c r="F10" s="81"/>
      <c r="G10" s="92" t="s">
        <v>78</v>
      </c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</row>
    <row r="11" spans="1:255" s="90" customFormat="1" ht="18" customHeight="1" x14ac:dyDescent="0.25">
      <c r="A11" s="82"/>
      <c r="B11" s="6" t="s">
        <v>3</v>
      </c>
      <c r="C11" s="93" t="s">
        <v>57</v>
      </c>
      <c r="D11" s="85"/>
      <c r="E11" s="80" t="s">
        <v>79</v>
      </c>
      <c r="F11" s="81"/>
      <c r="G11" s="94">
        <v>8000</v>
      </c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</row>
    <row r="12" spans="1:255" s="90" customFormat="1" ht="11.25" customHeight="1" x14ac:dyDescent="0.25">
      <c r="A12" s="82"/>
      <c r="B12" s="6" t="s">
        <v>4</v>
      </c>
      <c r="C12" s="93" t="s">
        <v>64</v>
      </c>
      <c r="D12" s="85"/>
      <c r="E12" s="95" t="s">
        <v>5</v>
      </c>
      <c r="F12" s="96"/>
      <c r="G12" s="97">
        <f>G9*G11</f>
        <v>64000000</v>
      </c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</row>
    <row r="13" spans="1:255" s="90" customFormat="1" ht="11.25" customHeight="1" x14ac:dyDescent="0.25">
      <c r="A13" s="82"/>
      <c r="B13" s="6" t="s">
        <v>6</v>
      </c>
      <c r="C13" s="93" t="s">
        <v>65</v>
      </c>
      <c r="D13" s="85"/>
      <c r="E13" s="80" t="s">
        <v>7</v>
      </c>
      <c r="F13" s="81"/>
      <c r="G13" s="98" t="s">
        <v>80</v>
      </c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</row>
    <row r="14" spans="1:255" s="90" customFormat="1" ht="15" x14ac:dyDescent="0.25">
      <c r="A14" s="82"/>
      <c r="B14" s="6" t="s">
        <v>8</v>
      </c>
      <c r="C14" s="91" t="s">
        <v>81</v>
      </c>
      <c r="D14" s="85"/>
      <c r="E14" s="80" t="s">
        <v>9</v>
      </c>
      <c r="F14" s="81"/>
      <c r="G14" s="99" t="s">
        <v>82</v>
      </c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</row>
    <row r="15" spans="1:255" s="90" customFormat="1" ht="25.5" customHeight="1" x14ac:dyDescent="0.25">
      <c r="A15" s="82"/>
      <c r="B15" s="6" t="s">
        <v>10</v>
      </c>
      <c r="C15" s="100">
        <v>44927</v>
      </c>
      <c r="D15" s="85"/>
      <c r="E15" s="101" t="s">
        <v>11</v>
      </c>
      <c r="F15" s="102"/>
      <c r="G15" s="103" t="s">
        <v>83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</row>
    <row r="16" spans="1:255" ht="12" customHeight="1" x14ac:dyDescent="0.25">
      <c r="A16" s="2"/>
      <c r="B16" s="7"/>
      <c r="C16" s="8"/>
      <c r="D16" s="9"/>
      <c r="E16" s="10"/>
      <c r="F16" s="10"/>
      <c r="G16" s="61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spans="1:255" ht="12" customHeight="1" x14ac:dyDescent="0.25">
      <c r="A17" s="11"/>
      <c r="B17" s="73" t="s">
        <v>12</v>
      </c>
      <c r="C17" s="74"/>
      <c r="D17" s="74"/>
      <c r="E17" s="74"/>
      <c r="F17" s="74"/>
      <c r="G17" s="74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spans="1:255" ht="12" customHeight="1" x14ac:dyDescent="0.25">
      <c r="A18" s="2"/>
      <c r="B18" s="12"/>
      <c r="C18" s="13"/>
      <c r="D18" s="13"/>
      <c r="E18" s="13"/>
      <c r="F18" s="14"/>
      <c r="G18" s="62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spans="1:255" ht="12" customHeight="1" x14ac:dyDescent="0.25">
      <c r="A19" s="5"/>
      <c r="B19" s="104" t="s">
        <v>13</v>
      </c>
      <c r="C19" s="105"/>
      <c r="D19" s="106"/>
      <c r="E19" s="106"/>
      <c r="F19" s="107"/>
      <c r="G19" s="108"/>
      <c r="IS19" s="1"/>
      <c r="IT19" s="1"/>
      <c r="IU19" s="1"/>
    </row>
    <row r="20" spans="1:255" ht="24" customHeight="1" x14ac:dyDescent="0.25">
      <c r="A20" s="5"/>
      <c r="B20" s="109" t="s">
        <v>14</v>
      </c>
      <c r="C20" s="110" t="s">
        <v>15</v>
      </c>
      <c r="D20" s="110" t="s">
        <v>16</v>
      </c>
      <c r="E20" s="109" t="s">
        <v>17</v>
      </c>
      <c r="F20" s="110" t="s">
        <v>18</v>
      </c>
      <c r="G20" s="109" t="s">
        <v>19</v>
      </c>
      <c r="IS20" s="1"/>
      <c r="IT20" s="1"/>
      <c r="IU20" s="1"/>
    </row>
    <row r="21" spans="1:255" s="90" customFormat="1" ht="12" customHeight="1" x14ac:dyDescent="0.25">
      <c r="A21" s="82"/>
      <c r="B21" s="111" t="s">
        <v>84</v>
      </c>
      <c r="C21" s="112" t="s">
        <v>20</v>
      </c>
      <c r="D21" s="112">
        <v>60</v>
      </c>
      <c r="E21" s="112" t="s">
        <v>85</v>
      </c>
      <c r="F21" s="113">
        <v>22000</v>
      </c>
      <c r="G21" s="114">
        <f>D21*F21</f>
        <v>1320000</v>
      </c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</row>
    <row r="22" spans="1:255" s="90" customFormat="1" ht="12" customHeight="1" x14ac:dyDescent="0.25">
      <c r="A22" s="82"/>
      <c r="B22" s="111" t="s">
        <v>86</v>
      </c>
      <c r="C22" s="112" t="s">
        <v>20</v>
      </c>
      <c r="D22" s="112">
        <v>40</v>
      </c>
      <c r="E22" s="112" t="s">
        <v>87</v>
      </c>
      <c r="F22" s="113">
        <v>22000</v>
      </c>
      <c r="G22" s="114">
        <f t="shared" ref="G22:G33" si="0">D22*F22</f>
        <v>880000</v>
      </c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</row>
    <row r="23" spans="1:255" s="90" customFormat="1" ht="12" customHeight="1" x14ac:dyDescent="0.25">
      <c r="A23" s="82"/>
      <c r="B23" s="111" t="s">
        <v>88</v>
      </c>
      <c r="C23" s="112" t="s">
        <v>20</v>
      </c>
      <c r="D23" s="112">
        <v>10</v>
      </c>
      <c r="E23" s="112" t="s">
        <v>87</v>
      </c>
      <c r="F23" s="113">
        <v>22000</v>
      </c>
      <c r="G23" s="114">
        <f t="shared" si="0"/>
        <v>220000</v>
      </c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</row>
    <row r="24" spans="1:255" s="90" customFormat="1" ht="12" customHeight="1" x14ac:dyDescent="0.25">
      <c r="A24" s="82"/>
      <c r="B24" s="111" t="s">
        <v>89</v>
      </c>
      <c r="C24" s="112" t="s">
        <v>20</v>
      </c>
      <c r="D24" s="112">
        <v>30</v>
      </c>
      <c r="E24" s="112" t="s">
        <v>87</v>
      </c>
      <c r="F24" s="113">
        <v>22000</v>
      </c>
      <c r="G24" s="114">
        <f t="shared" si="0"/>
        <v>660000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  <c r="EG24" s="89"/>
      <c r="EH24" s="89"/>
      <c r="EI24" s="89"/>
      <c r="EJ24" s="89"/>
      <c r="EK24" s="89"/>
      <c r="EL24" s="89"/>
      <c r="EM24" s="89"/>
      <c r="EN24" s="89"/>
      <c r="EO24" s="89"/>
      <c r="EP24" s="89"/>
      <c r="EQ24" s="89"/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  <c r="GH24" s="89"/>
      <c r="GI24" s="89"/>
      <c r="GJ24" s="89"/>
      <c r="GK24" s="89"/>
      <c r="GL24" s="89"/>
      <c r="GM24" s="89"/>
      <c r="GN24" s="89"/>
      <c r="GO24" s="89"/>
      <c r="GP24" s="89"/>
      <c r="GQ24" s="89"/>
      <c r="GR24" s="89"/>
      <c r="GS24" s="89"/>
      <c r="GT24" s="89"/>
      <c r="GU24" s="89"/>
      <c r="GV24" s="89"/>
      <c r="GW24" s="89"/>
      <c r="GX24" s="89"/>
      <c r="GY24" s="89"/>
      <c r="GZ24" s="89"/>
      <c r="HA24" s="89"/>
      <c r="HB24" s="89"/>
      <c r="HC24" s="89"/>
      <c r="HD24" s="89"/>
      <c r="HE24" s="89"/>
      <c r="HF24" s="89"/>
      <c r="HG24" s="89"/>
      <c r="HH24" s="89"/>
      <c r="HI24" s="89"/>
      <c r="HJ24" s="89"/>
      <c r="HK24" s="89"/>
      <c r="HL24" s="89"/>
      <c r="HM24" s="89"/>
      <c r="HN24" s="89"/>
      <c r="HO24" s="89"/>
      <c r="HP24" s="89"/>
      <c r="HQ24" s="89"/>
      <c r="HR24" s="89"/>
      <c r="HS24" s="89"/>
      <c r="HT24" s="89"/>
      <c r="HU24" s="89"/>
      <c r="HV24" s="89"/>
      <c r="HW24" s="89"/>
      <c r="HX24" s="89"/>
      <c r="HY24" s="89"/>
      <c r="HZ24" s="89"/>
      <c r="IA24" s="89"/>
      <c r="IB24" s="89"/>
      <c r="IC24" s="89"/>
      <c r="ID24" s="89"/>
      <c r="IE24" s="89"/>
      <c r="IF24" s="89"/>
      <c r="IG24" s="89"/>
      <c r="IH24" s="89"/>
      <c r="II24" s="89"/>
      <c r="IJ24" s="89"/>
      <c r="IK24" s="89"/>
      <c r="IL24" s="89"/>
      <c r="IM24" s="89"/>
      <c r="IN24" s="89"/>
      <c r="IO24" s="89"/>
      <c r="IP24" s="89"/>
      <c r="IQ24" s="89"/>
      <c r="IR24" s="89"/>
      <c r="IS24" s="89"/>
      <c r="IT24" s="89"/>
      <c r="IU24" s="89"/>
    </row>
    <row r="25" spans="1:255" s="90" customFormat="1" ht="12" customHeight="1" x14ac:dyDescent="0.25">
      <c r="A25" s="82"/>
      <c r="B25" s="111" t="s">
        <v>90</v>
      </c>
      <c r="C25" s="112" t="s">
        <v>20</v>
      </c>
      <c r="D25" s="112">
        <v>6</v>
      </c>
      <c r="E25" s="112" t="s">
        <v>91</v>
      </c>
      <c r="F25" s="113">
        <v>22000</v>
      </c>
      <c r="G25" s="114">
        <f t="shared" si="0"/>
        <v>132000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  <c r="EG25" s="89"/>
      <c r="EH25" s="89"/>
      <c r="EI25" s="89"/>
      <c r="EJ25" s="89"/>
      <c r="EK25" s="89"/>
      <c r="EL25" s="89"/>
      <c r="EM25" s="89"/>
      <c r="EN25" s="89"/>
      <c r="EO25" s="89"/>
      <c r="EP25" s="89"/>
      <c r="EQ25" s="89"/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  <c r="GH25" s="89"/>
      <c r="GI25" s="89"/>
      <c r="GJ25" s="89"/>
      <c r="GK25" s="89"/>
      <c r="GL25" s="89"/>
      <c r="GM25" s="89"/>
      <c r="GN25" s="89"/>
      <c r="GO25" s="89"/>
      <c r="GP25" s="89"/>
      <c r="GQ25" s="89"/>
      <c r="GR25" s="89"/>
      <c r="GS25" s="89"/>
      <c r="GT25" s="89"/>
      <c r="GU25" s="89"/>
      <c r="GV25" s="89"/>
      <c r="GW25" s="89"/>
      <c r="GX25" s="89"/>
      <c r="GY25" s="89"/>
      <c r="GZ25" s="89"/>
      <c r="HA25" s="89"/>
      <c r="HB25" s="89"/>
      <c r="HC25" s="89"/>
      <c r="HD25" s="89"/>
      <c r="HE25" s="89"/>
      <c r="HF25" s="89"/>
      <c r="HG25" s="89"/>
      <c r="HH25" s="89"/>
      <c r="HI25" s="89"/>
      <c r="HJ25" s="89"/>
      <c r="HK25" s="89"/>
      <c r="HL25" s="89"/>
      <c r="HM25" s="89"/>
      <c r="HN25" s="89"/>
      <c r="HO25" s="89"/>
      <c r="HP25" s="89"/>
      <c r="HQ25" s="89"/>
      <c r="HR25" s="89"/>
      <c r="HS25" s="89"/>
      <c r="HT25" s="89"/>
      <c r="HU25" s="89"/>
      <c r="HV25" s="89"/>
      <c r="HW25" s="89"/>
      <c r="HX25" s="89"/>
      <c r="HY25" s="89"/>
      <c r="HZ25" s="89"/>
      <c r="IA25" s="89"/>
      <c r="IB25" s="89"/>
      <c r="IC25" s="89"/>
      <c r="ID25" s="89"/>
      <c r="IE25" s="89"/>
      <c r="IF25" s="89"/>
      <c r="IG25" s="89"/>
      <c r="IH25" s="89"/>
      <c r="II25" s="89"/>
      <c r="IJ25" s="89"/>
      <c r="IK25" s="89"/>
      <c r="IL25" s="89"/>
      <c r="IM25" s="89"/>
      <c r="IN25" s="89"/>
      <c r="IO25" s="89"/>
      <c r="IP25" s="89"/>
      <c r="IQ25" s="89"/>
      <c r="IR25" s="89"/>
      <c r="IS25" s="89"/>
      <c r="IT25" s="89"/>
      <c r="IU25" s="89"/>
    </row>
    <row r="26" spans="1:255" s="90" customFormat="1" ht="12" customHeight="1" x14ac:dyDescent="0.25">
      <c r="A26" s="82"/>
      <c r="B26" s="111" t="s">
        <v>92</v>
      </c>
      <c r="C26" s="112" t="s">
        <v>20</v>
      </c>
      <c r="D26" s="112">
        <v>15</v>
      </c>
      <c r="E26" s="112" t="s">
        <v>93</v>
      </c>
      <c r="F26" s="113">
        <v>22000</v>
      </c>
      <c r="G26" s="114">
        <f t="shared" si="0"/>
        <v>330000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  <c r="EG26" s="89"/>
      <c r="EH26" s="89"/>
      <c r="EI26" s="89"/>
      <c r="EJ26" s="89"/>
      <c r="EK26" s="89"/>
      <c r="EL26" s="89"/>
      <c r="EM26" s="89"/>
      <c r="EN26" s="89"/>
      <c r="EO26" s="89"/>
      <c r="EP26" s="89"/>
      <c r="EQ26" s="89"/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  <c r="GH26" s="89"/>
      <c r="GI26" s="89"/>
      <c r="GJ26" s="89"/>
      <c r="GK26" s="89"/>
      <c r="GL26" s="89"/>
      <c r="GM26" s="89"/>
      <c r="GN26" s="89"/>
      <c r="GO26" s="89"/>
      <c r="GP26" s="89"/>
      <c r="GQ26" s="89"/>
      <c r="GR26" s="89"/>
      <c r="GS26" s="89"/>
      <c r="GT26" s="89"/>
      <c r="GU26" s="89"/>
      <c r="GV26" s="89"/>
      <c r="GW26" s="89"/>
      <c r="GX26" s="89"/>
      <c r="GY26" s="89"/>
      <c r="GZ26" s="89"/>
      <c r="HA26" s="89"/>
      <c r="HB26" s="89"/>
      <c r="HC26" s="89"/>
      <c r="HD26" s="89"/>
      <c r="HE26" s="89"/>
      <c r="HF26" s="89"/>
      <c r="HG26" s="89"/>
      <c r="HH26" s="89"/>
      <c r="HI26" s="89"/>
      <c r="HJ26" s="89"/>
      <c r="HK26" s="89"/>
      <c r="HL26" s="89"/>
      <c r="HM26" s="89"/>
      <c r="HN26" s="89"/>
      <c r="HO26" s="89"/>
      <c r="HP26" s="89"/>
      <c r="HQ26" s="89"/>
      <c r="HR26" s="89"/>
      <c r="HS26" s="89"/>
      <c r="HT26" s="89"/>
      <c r="HU26" s="89"/>
      <c r="HV26" s="89"/>
      <c r="HW26" s="89"/>
      <c r="HX26" s="89"/>
      <c r="HY26" s="89"/>
      <c r="HZ26" s="89"/>
      <c r="IA26" s="89"/>
      <c r="IB26" s="89"/>
      <c r="IC26" s="89"/>
      <c r="ID26" s="89"/>
      <c r="IE26" s="89"/>
      <c r="IF26" s="89"/>
      <c r="IG26" s="89"/>
      <c r="IH26" s="89"/>
      <c r="II26" s="89"/>
      <c r="IJ26" s="89"/>
      <c r="IK26" s="89"/>
      <c r="IL26" s="89"/>
      <c r="IM26" s="89"/>
      <c r="IN26" s="89"/>
      <c r="IO26" s="89"/>
      <c r="IP26" s="89"/>
      <c r="IQ26" s="89"/>
      <c r="IR26" s="89"/>
      <c r="IS26" s="89"/>
      <c r="IT26" s="89"/>
      <c r="IU26" s="89"/>
    </row>
    <row r="27" spans="1:255" s="90" customFormat="1" ht="12" customHeight="1" x14ac:dyDescent="0.25">
      <c r="A27" s="82"/>
      <c r="B27" s="111" t="s">
        <v>94</v>
      </c>
      <c r="C27" s="112" t="s">
        <v>20</v>
      </c>
      <c r="D27" s="112">
        <v>10</v>
      </c>
      <c r="E27" s="112" t="s">
        <v>95</v>
      </c>
      <c r="F27" s="113">
        <v>22000</v>
      </c>
      <c r="G27" s="114">
        <f t="shared" si="0"/>
        <v>220000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  <c r="EG27" s="89"/>
      <c r="EH27" s="89"/>
      <c r="EI27" s="89"/>
      <c r="EJ27" s="89"/>
      <c r="EK27" s="89"/>
      <c r="EL27" s="89"/>
      <c r="EM27" s="89"/>
      <c r="EN27" s="89"/>
      <c r="EO27" s="89"/>
      <c r="EP27" s="89"/>
      <c r="EQ27" s="89"/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  <c r="GH27" s="89"/>
      <c r="GI27" s="89"/>
      <c r="GJ27" s="89"/>
      <c r="GK27" s="89"/>
      <c r="GL27" s="89"/>
      <c r="GM27" s="89"/>
      <c r="GN27" s="89"/>
      <c r="GO27" s="89"/>
      <c r="GP27" s="89"/>
      <c r="GQ27" s="89"/>
      <c r="GR27" s="89"/>
      <c r="GS27" s="89"/>
      <c r="GT27" s="89"/>
      <c r="GU27" s="89"/>
      <c r="GV27" s="89"/>
      <c r="GW27" s="89"/>
      <c r="GX27" s="89"/>
      <c r="GY27" s="89"/>
      <c r="GZ27" s="89"/>
      <c r="HA27" s="89"/>
      <c r="HB27" s="89"/>
      <c r="HC27" s="89"/>
      <c r="HD27" s="89"/>
      <c r="HE27" s="89"/>
      <c r="HF27" s="89"/>
      <c r="HG27" s="89"/>
      <c r="HH27" s="89"/>
      <c r="HI27" s="89"/>
      <c r="HJ27" s="89"/>
      <c r="HK27" s="89"/>
      <c r="HL27" s="89"/>
      <c r="HM27" s="89"/>
      <c r="HN27" s="89"/>
      <c r="HO27" s="89"/>
      <c r="HP27" s="89"/>
      <c r="HQ27" s="89"/>
      <c r="HR27" s="89"/>
      <c r="HS27" s="89"/>
      <c r="HT27" s="89"/>
      <c r="HU27" s="89"/>
      <c r="HV27" s="89"/>
      <c r="HW27" s="89"/>
      <c r="HX27" s="89"/>
      <c r="HY27" s="89"/>
      <c r="HZ27" s="89"/>
      <c r="IA27" s="89"/>
      <c r="IB27" s="89"/>
      <c r="IC27" s="89"/>
      <c r="ID27" s="89"/>
      <c r="IE27" s="89"/>
      <c r="IF27" s="89"/>
      <c r="IG27" s="89"/>
      <c r="IH27" s="89"/>
      <c r="II27" s="89"/>
      <c r="IJ27" s="89"/>
      <c r="IK27" s="89"/>
      <c r="IL27" s="89"/>
      <c r="IM27" s="89"/>
      <c r="IN27" s="89"/>
      <c r="IO27" s="89"/>
      <c r="IP27" s="89"/>
      <c r="IQ27" s="89"/>
      <c r="IR27" s="89"/>
      <c r="IS27" s="89"/>
      <c r="IT27" s="89"/>
      <c r="IU27" s="89"/>
    </row>
    <row r="28" spans="1:255" s="90" customFormat="1" ht="12" customHeight="1" x14ac:dyDescent="0.25">
      <c r="A28" s="82"/>
      <c r="B28" s="111" t="s">
        <v>96</v>
      </c>
      <c r="C28" s="112" t="s">
        <v>20</v>
      </c>
      <c r="D28" s="112">
        <v>60</v>
      </c>
      <c r="E28" s="112" t="s">
        <v>97</v>
      </c>
      <c r="F28" s="113">
        <v>22000</v>
      </c>
      <c r="G28" s="114">
        <f t="shared" si="0"/>
        <v>1320000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  <c r="BO28" s="89"/>
      <c r="BP28" s="89"/>
      <c r="BQ28" s="89"/>
      <c r="BR28" s="89"/>
      <c r="BS28" s="89"/>
      <c r="BT28" s="89"/>
      <c r="BU28" s="89"/>
      <c r="BV28" s="89"/>
      <c r="BW28" s="89"/>
      <c r="BX28" s="89"/>
      <c r="BY28" s="89"/>
      <c r="BZ28" s="89"/>
      <c r="CA28" s="89"/>
      <c r="CB28" s="89"/>
      <c r="CC28" s="89"/>
      <c r="CD28" s="89"/>
      <c r="CE28" s="89"/>
      <c r="CF28" s="89"/>
      <c r="CG28" s="89"/>
      <c r="CH28" s="89"/>
      <c r="CI28" s="89"/>
      <c r="CJ28" s="89"/>
      <c r="CK28" s="89"/>
      <c r="CL28" s="89"/>
      <c r="CM28" s="89"/>
      <c r="CN28" s="89"/>
      <c r="CO28" s="89"/>
      <c r="CP28" s="89"/>
      <c r="CQ28" s="89"/>
      <c r="CR28" s="89"/>
      <c r="CS28" s="89"/>
      <c r="CT28" s="89"/>
      <c r="CU28" s="89"/>
      <c r="CV28" s="89"/>
      <c r="CW28" s="89"/>
      <c r="CX28" s="89"/>
      <c r="CY28" s="89"/>
      <c r="CZ28" s="89"/>
      <c r="DA28" s="89"/>
      <c r="DB28" s="89"/>
      <c r="DC28" s="89"/>
      <c r="DD28" s="89"/>
      <c r="DE28" s="89"/>
      <c r="DF28" s="89"/>
      <c r="DG28" s="89"/>
      <c r="DH28" s="89"/>
      <c r="DI28" s="89"/>
      <c r="DJ28" s="89"/>
      <c r="DK28" s="89"/>
      <c r="DL28" s="89"/>
      <c r="DM28" s="89"/>
      <c r="DN28" s="89"/>
      <c r="DO28" s="89"/>
      <c r="DP28" s="89"/>
      <c r="DQ28" s="89"/>
      <c r="DR28" s="89"/>
      <c r="DS28" s="89"/>
      <c r="DT28" s="89"/>
      <c r="DU28" s="89"/>
      <c r="DV28" s="89"/>
      <c r="DW28" s="89"/>
      <c r="DX28" s="89"/>
      <c r="DY28" s="89"/>
      <c r="DZ28" s="89"/>
      <c r="EA28" s="89"/>
      <c r="EB28" s="89"/>
      <c r="EC28" s="89"/>
      <c r="ED28" s="89"/>
      <c r="EE28" s="89"/>
      <c r="EF28" s="89"/>
      <c r="EG28" s="89"/>
      <c r="EH28" s="89"/>
      <c r="EI28" s="89"/>
      <c r="EJ28" s="89"/>
      <c r="EK28" s="89"/>
      <c r="EL28" s="89"/>
      <c r="EM28" s="89"/>
      <c r="EN28" s="89"/>
      <c r="EO28" s="89"/>
      <c r="EP28" s="89"/>
      <c r="EQ28" s="89"/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  <c r="GH28" s="89"/>
      <c r="GI28" s="89"/>
      <c r="GJ28" s="89"/>
      <c r="GK28" s="89"/>
      <c r="GL28" s="89"/>
      <c r="GM28" s="89"/>
      <c r="GN28" s="89"/>
      <c r="GO28" s="89"/>
      <c r="GP28" s="89"/>
      <c r="GQ28" s="89"/>
      <c r="GR28" s="89"/>
      <c r="GS28" s="89"/>
      <c r="GT28" s="89"/>
      <c r="GU28" s="89"/>
      <c r="GV28" s="89"/>
      <c r="GW28" s="89"/>
      <c r="GX28" s="89"/>
      <c r="GY28" s="89"/>
      <c r="GZ28" s="89"/>
      <c r="HA28" s="89"/>
      <c r="HB28" s="89"/>
      <c r="HC28" s="89"/>
      <c r="HD28" s="89"/>
      <c r="HE28" s="89"/>
      <c r="HF28" s="89"/>
      <c r="HG28" s="89"/>
      <c r="HH28" s="89"/>
      <c r="HI28" s="89"/>
      <c r="HJ28" s="89"/>
      <c r="HK28" s="89"/>
      <c r="HL28" s="89"/>
      <c r="HM28" s="89"/>
      <c r="HN28" s="89"/>
      <c r="HO28" s="89"/>
      <c r="HP28" s="89"/>
      <c r="HQ28" s="89"/>
      <c r="HR28" s="89"/>
      <c r="HS28" s="89"/>
      <c r="HT28" s="89"/>
      <c r="HU28" s="89"/>
      <c r="HV28" s="89"/>
      <c r="HW28" s="89"/>
      <c r="HX28" s="89"/>
      <c r="HY28" s="89"/>
      <c r="HZ28" s="89"/>
      <c r="IA28" s="89"/>
      <c r="IB28" s="89"/>
      <c r="IC28" s="89"/>
      <c r="ID28" s="89"/>
      <c r="IE28" s="89"/>
      <c r="IF28" s="89"/>
      <c r="IG28" s="89"/>
      <c r="IH28" s="89"/>
      <c r="II28" s="89"/>
      <c r="IJ28" s="89"/>
      <c r="IK28" s="89"/>
      <c r="IL28" s="89"/>
      <c r="IM28" s="89"/>
      <c r="IN28" s="89"/>
      <c r="IO28" s="89"/>
      <c r="IP28" s="89"/>
      <c r="IQ28" s="89"/>
      <c r="IR28" s="89"/>
      <c r="IS28" s="89"/>
      <c r="IT28" s="89"/>
      <c r="IU28" s="89"/>
    </row>
    <row r="29" spans="1:255" s="90" customFormat="1" ht="12" customHeight="1" x14ac:dyDescent="0.25">
      <c r="A29" s="82"/>
      <c r="B29" s="111" t="s">
        <v>98</v>
      </c>
      <c r="C29" s="112" t="s">
        <v>20</v>
      </c>
      <c r="D29" s="112">
        <v>40</v>
      </c>
      <c r="E29" s="112" t="s">
        <v>99</v>
      </c>
      <c r="F29" s="113">
        <v>22000</v>
      </c>
      <c r="G29" s="114">
        <f t="shared" si="0"/>
        <v>880000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89"/>
      <c r="EP29" s="89"/>
      <c r="EQ29" s="89"/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  <c r="GH29" s="89"/>
      <c r="GI29" s="89"/>
      <c r="GJ29" s="89"/>
      <c r="GK29" s="89"/>
      <c r="GL29" s="89"/>
      <c r="GM29" s="89"/>
      <c r="GN29" s="89"/>
      <c r="GO29" s="89"/>
      <c r="GP29" s="89"/>
      <c r="GQ29" s="89"/>
      <c r="GR29" s="89"/>
      <c r="GS29" s="89"/>
      <c r="GT29" s="89"/>
      <c r="GU29" s="89"/>
      <c r="GV29" s="89"/>
      <c r="GW29" s="89"/>
      <c r="GX29" s="89"/>
      <c r="GY29" s="89"/>
      <c r="GZ29" s="89"/>
      <c r="HA29" s="89"/>
      <c r="HB29" s="89"/>
      <c r="HC29" s="89"/>
      <c r="HD29" s="89"/>
      <c r="HE29" s="89"/>
      <c r="HF29" s="89"/>
      <c r="HG29" s="89"/>
      <c r="HH29" s="89"/>
      <c r="HI29" s="89"/>
      <c r="HJ29" s="89"/>
      <c r="HK29" s="89"/>
      <c r="HL29" s="89"/>
      <c r="HM29" s="89"/>
      <c r="HN29" s="89"/>
      <c r="HO29" s="89"/>
      <c r="HP29" s="89"/>
      <c r="HQ29" s="89"/>
      <c r="HR29" s="89"/>
      <c r="HS29" s="89"/>
      <c r="HT29" s="89"/>
      <c r="HU29" s="89"/>
      <c r="HV29" s="89"/>
      <c r="HW29" s="89"/>
      <c r="HX29" s="89"/>
      <c r="HY29" s="89"/>
      <c r="HZ29" s="89"/>
      <c r="IA29" s="89"/>
      <c r="IB29" s="89"/>
      <c r="IC29" s="89"/>
      <c r="ID29" s="89"/>
      <c r="IE29" s="89"/>
      <c r="IF29" s="89"/>
      <c r="IG29" s="89"/>
      <c r="IH29" s="89"/>
      <c r="II29" s="89"/>
      <c r="IJ29" s="89"/>
      <c r="IK29" s="89"/>
      <c r="IL29" s="89"/>
      <c r="IM29" s="89"/>
      <c r="IN29" s="89"/>
      <c r="IO29" s="89"/>
      <c r="IP29" s="89"/>
      <c r="IQ29" s="89"/>
      <c r="IR29" s="89"/>
      <c r="IS29" s="89"/>
      <c r="IT29" s="89"/>
      <c r="IU29" s="89"/>
    </row>
    <row r="30" spans="1:255" s="90" customFormat="1" ht="12" customHeight="1" x14ac:dyDescent="0.25">
      <c r="A30" s="82"/>
      <c r="B30" s="111" t="s">
        <v>67</v>
      </c>
      <c r="C30" s="112" t="s">
        <v>20</v>
      </c>
      <c r="D30" s="112">
        <v>80</v>
      </c>
      <c r="E30" s="112" t="s">
        <v>100</v>
      </c>
      <c r="F30" s="113">
        <v>22000</v>
      </c>
      <c r="G30" s="114">
        <f t="shared" si="0"/>
        <v>1760000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</row>
    <row r="31" spans="1:255" s="90" customFormat="1" ht="12" customHeight="1" x14ac:dyDescent="0.25">
      <c r="A31" s="82"/>
      <c r="B31" s="111" t="s">
        <v>101</v>
      </c>
      <c r="C31" s="112" t="s">
        <v>20</v>
      </c>
      <c r="D31" s="112">
        <v>120</v>
      </c>
      <c r="E31" s="112" t="s">
        <v>100</v>
      </c>
      <c r="F31" s="113">
        <v>22000</v>
      </c>
      <c r="G31" s="114">
        <f t="shared" si="0"/>
        <v>2640000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  <c r="CA31" s="89"/>
      <c r="CB31" s="89"/>
      <c r="CC31" s="89"/>
      <c r="CD31" s="89"/>
      <c r="CE31" s="89"/>
      <c r="CF31" s="89"/>
      <c r="CG31" s="89"/>
      <c r="CH31" s="89"/>
      <c r="CI31" s="89"/>
      <c r="CJ31" s="89"/>
      <c r="CK31" s="89"/>
      <c r="CL31" s="89"/>
      <c r="CM31" s="89"/>
      <c r="CN31" s="89"/>
      <c r="CO31" s="89"/>
      <c r="CP31" s="89"/>
      <c r="CQ31" s="89"/>
      <c r="CR31" s="89"/>
      <c r="CS31" s="89"/>
      <c r="CT31" s="89"/>
      <c r="CU31" s="89"/>
      <c r="CV31" s="89"/>
      <c r="CW31" s="89"/>
      <c r="CX31" s="89"/>
      <c r="CY31" s="89"/>
      <c r="CZ31" s="89"/>
      <c r="DA31" s="89"/>
      <c r="DB31" s="89"/>
      <c r="DC31" s="89"/>
      <c r="DD31" s="89"/>
      <c r="DE31" s="89"/>
      <c r="DF31" s="89"/>
      <c r="DG31" s="89"/>
      <c r="DH31" s="89"/>
      <c r="DI31" s="89"/>
      <c r="DJ31" s="89"/>
      <c r="DK31" s="89"/>
      <c r="DL31" s="89"/>
      <c r="DM31" s="89"/>
      <c r="DN31" s="89"/>
      <c r="DO31" s="89"/>
      <c r="DP31" s="89"/>
      <c r="DQ31" s="89"/>
      <c r="DR31" s="89"/>
      <c r="DS31" s="89"/>
      <c r="DT31" s="89"/>
      <c r="DU31" s="89"/>
      <c r="DV31" s="89"/>
      <c r="DW31" s="89"/>
      <c r="DX31" s="89"/>
      <c r="DY31" s="89"/>
      <c r="DZ31" s="89"/>
      <c r="EA31" s="89"/>
      <c r="EB31" s="89"/>
      <c r="EC31" s="89"/>
      <c r="ED31" s="89"/>
      <c r="EE31" s="89"/>
      <c r="EF31" s="89"/>
      <c r="EG31" s="89"/>
      <c r="EH31" s="89"/>
      <c r="EI31" s="89"/>
      <c r="EJ31" s="89"/>
      <c r="EK31" s="89"/>
      <c r="EL31" s="89"/>
      <c r="EM31" s="89"/>
      <c r="EN31" s="89"/>
      <c r="EO31" s="89"/>
      <c r="EP31" s="89"/>
      <c r="EQ31" s="89"/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  <c r="GH31" s="89"/>
      <c r="GI31" s="89"/>
      <c r="GJ31" s="89"/>
      <c r="GK31" s="89"/>
      <c r="GL31" s="89"/>
      <c r="GM31" s="89"/>
      <c r="GN31" s="89"/>
      <c r="GO31" s="89"/>
      <c r="GP31" s="89"/>
      <c r="GQ31" s="89"/>
      <c r="GR31" s="89"/>
      <c r="GS31" s="89"/>
      <c r="GT31" s="89"/>
      <c r="GU31" s="89"/>
      <c r="GV31" s="89"/>
      <c r="GW31" s="89"/>
      <c r="GX31" s="89"/>
      <c r="GY31" s="89"/>
      <c r="GZ31" s="89"/>
      <c r="HA31" s="89"/>
      <c r="HB31" s="89"/>
      <c r="HC31" s="89"/>
      <c r="HD31" s="89"/>
      <c r="HE31" s="89"/>
      <c r="HF31" s="89"/>
      <c r="HG31" s="89"/>
      <c r="HH31" s="89"/>
      <c r="HI31" s="89"/>
      <c r="HJ31" s="89"/>
      <c r="HK31" s="89"/>
      <c r="HL31" s="89"/>
      <c r="HM31" s="89"/>
      <c r="HN31" s="89"/>
      <c r="HO31" s="89"/>
      <c r="HP31" s="89"/>
      <c r="HQ31" s="89"/>
      <c r="HR31" s="89"/>
      <c r="HS31" s="89"/>
      <c r="HT31" s="89"/>
      <c r="HU31" s="89"/>
      <c r="HV31" s="89"/>
      <c r="HW31" s="89"/>
      <c r="HX31" s="89"/>
      <c r="HY31" s="89"/>
      <c r="HZ31" s="89"/>
      <c r="IA31" s="89"/>
      <c r="IB31" s="89"/>
      <c r="IC31" s="89"/>
      <c r="ID31" s="89"/>
      <c r="IE31" s="89"/>
      <c r="IF31" s="89"/>
      <c r="IG31" s="89"/>
      <c r="IH31" s="89"/>
      <c r="II31" s="89"/>
      <c r="IJ31" s="89"/>
      <c r="IK31" s="89"/>
      <c r="IL31" s="89"/>
      <c r="IM31" s="89"/>
      <c r="IN31" s="89"/>
      <c r="IO31" s="89"/>
      <c r="IP31" s="89"/>
      <c r="IQ31" s="89"/>
      <c r="IR31" s="89"/>
      <c r="IS31" s="89"/>
      <c r="IT31" s="89"/>
      <c r="IU31" s="89"/>
    </row>
    <row r="32" spans="1:255" s="90" customFormat="1" ht="12" customHeight="1" x14ac:dyDescent="0.25">
      <c r="A32" s="82"/>
      <c r="B32" s="111" t="s">
        <v>102</v>
      </c>
      <c r="C32" s="112" t="s">
        <v>20</v>
      </c>
      <c r="D32" s="112">
        <v>135</v>
      </c>
      <c r="E32" s="112" t="s">
        <v>103</v>
      </c>
      <c r="F32" s="113">
        <v>22000</v>
      </c>
      <c r="G32" s="114">
        <f t="shared" si="0"/>
        <v>2970000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  <c r="EG32" s="89"/>
      <c r="EH32" s="89"/>
      <c r="EI32" s="89"/>
      <c r="EJ32" s="89"/>
      <c r="EK32" s="89"/>
      <c r="EL32" s="89"/>
      <c r="EM32" s="89"/>
      <c r="EN32" s="89"/>
      <c r="EO32" s="89"/>
      <c r="EP32" s="89"/>
      <c r="EQ32" s="89"/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  <c r="GH32" s="89"/>
      <c r="GI32" s="89"/>
      <c r="GJ32" s="89"/>
      <c r="GK32" s="89"/>
      <c r="GL32" s="89"/>
      <c r="GM32" s="89"/>
      <c r="GN32" s="89"/>
      <c r="GO32" s="89"/>
      <c r="GP32" s="89"/>
      <c r="GQ32" s="89"/>
      <c r="GR32" s="89"/>
      <c r="GS32" s="89"/>
      <c r="GT32" s="89"/>
      <c r="GU32" s="89"/>
      <c r="GV32" s="89"/>
      <c r="GW32" s="89"/>
      <c r="GX32" s="89"/>
      <c r="GY32" s="89"/>
      <c r="GZ32" s="89"/>
      <c r="HA32" s="89"/>
      <c r="HB32" s="89"/>
      <c r="HC32" s="89"/>
      <c r="HD32" s="89"/>
      <c r="HE32" s="89"/>
      <c r="HF32" s="89"/>
      <c r="HG32" s="89"/>
      <c r="HH32" s="89"/>
      <c r="HI32" s="89"/>
      <c r="HJ32" s="89"/>
      <c r="HK32" s="89"/>
      <c r="HL32" s="89"/>
      <c r="HM32" s="89"/>
      <c r="HN32" s="89"/>
      <c r="HO32" s="89"/>
      <c r="HP32" s="89"/>
      <c r="HQ32" s="89"/>
      <c r="HR32" s="89"/>
      <c r="HS32" s="89"/>
      <c r="HT32" s="89"/>
      <c r="HU32" s="89"/>
      <c r="HV32" s="89"/>
      <c r="HW32" s="89"/>
      <c r="HX32" s="89"/>
      <c r="HY32" s="89"/>
      <c r="HZ32" s="89"/>
      <c r="IA32" s="89"/>
      <c r="IB32" s="89"/>
      <c r="IC32" s="89"/>
      <c r="ID32" s="89"/>
      <c r="IE32" s="89"/>
      <c r="IF32" s="89"/>
      <c r="IG32" s="89"/>
      <c r="IH32" s="89"/>
      <c r="II32" s="89"/>
      <c r="IJ32" s="89"/>
      <c r="IK32" s="89"/>
      <c r="IL32" s="89"/>
      <c r="IM32" s="89"/>
      <c r="IN32" s="89"/>
      <c r="IO32" s="89"/>
      <c r="IP32" s="89"/>
      <c r="IQ32" s="89"/>
      <c r="IR32" s="89"/>
      <c r="IS32" s="89"/>
      <c r="IT32" s="89"/>
      <c r="IU32" s="89"/>
    </row>
    <row r="33" spans="1:255" s="90" customFormat="1" ht="12" customHeight="1" x14ac:dyDescent="0.25">
      <c r="A33" s="82"/>
      <c r="B33" s="111" t="s">
        <v>104</v>
      </c>
      <c r="C33" s="112" t="s">
        <v>20</v>
      </c>
      <c r="D33" s="112">
        <v>175</v>
      </c>
      <c r="E33" s="112" t="s">
        <v>103</v>
      </c>
      <c r="F33" s="113">
        <v>22000</v>
      </c>
      <c r="G33" s="114">
        <f t="shared" si="0"/>
        <v>3850000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  <c r="CA33" s="89"/>
      <c r="CB33" s="89"/>
      <c r="CC33" s="89"/>
      <c r="CD33" s="89"/>
      <c r="CE33" s="89"/>
      <c r="CF33" s="89"/>
      <c r="CG33" s="89"/>
      <c r="CH33" s="89"/>
      <c r="CI33" s="89"/>
      <c r="CJ33" s="89"/>
      <c r="CK33" s="89"/>
      <c r="CL33" s="89"/>
      <c r="CM33" s="89"/>
      <c r="CN33" s="89"/>
      <c r="CO33" s="89"/>
      <c r="CP33" s="89"/>
      <c r="CQ33" s="89"/>
      <c r="CR33" s="89"/>
      <c r="CS33" s="89"/>
      <c r="CT33" s="89"/>
      <c r="CU33" s="89"/>
      <c r="CV33" s="89"/>
      <c r="CW33" s="89"/>
      <c r="CX33" s="89"/>
      <c r="CY33" s="89"/>
      <c r="CZ33" s="89"/>
      <c r="DA33" s="89"/>
      <c r="DB33" s="89"/>
      <c r="DC33" s="89"/>
      <c r="DD33" s="89"/>
      <c r="DE33" s="89"/>
      <c r="DF33" s="89"/>
      <c r="DG33" s="89"/>
      <c r="DH33" s="89"/>
      <c r="DI33" s="89"/>
      <c r="DJ33" s="89"/>
      <c r="DK33" s="89"/>
      <c r="DL33" s="89"/>
      <c r="DM33" s="89"/>
      <c r="DN33" s="89"/>
      <c r="DO33" s="89"/>
      <c r="DP33" s="89"/>
      <c r="DQ33" s="89"/>
      <c r="DR33" s="89"/>
      <c r="DS33" s="89"/>
      <c r="DT33" s="89"/>
      <c r="DU33" s="89"/>
      <c r="DV33" s="89"/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9"/>
      <c r="EK33" s="89"/>
      <c r="EL33" s="89"/>
      <c r="EM33" s="89"/>
      <c r="EN33" s="89"/>
      <c r="EO33" s="89"/>
      <c r="EP33" s="89"/>
      <c r="EQ33" s="89"/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  <c r="GH33" s="89"/>
      <c r="GI33" s="89"/>
      <c r="GJ33" s="89"/>
      <c r="GK33" s="89"/>
      <c r="GL33" s="89"/>
      <c r="GM33" s="89"/>
      <c r="GN33" s="89"/>
      <c r="GO33" s="89"/>
      <c r="GP33" s="89"/>
      <c r="GQ33" s="89"/>
      <c r="GR33" s="89"/>
      <c r="GS33" s="89"/>
      <c r="GT33" s="89"/>
      <c r="GU33" s="89"/>
      <c r="GV33" s="89"/>
      <c r="GW33" s="89"/>
      <c r="GX33" s="89"/>
      <c r="GY33" s="89"/>
      <c r="GZ33" s="89"/>
      <c r="HA33" s="89"/>
      <c r="HB33" s="89"/>
      <c r="HC33" s="89"/>
      <c r="HD33" s="89"/>
      <c r="HE33" s="89"/>
      <c r="HF33" s="89"/>
      <c r="HG33" s="89"/>
      <c r="HH33" s="89"/>
      <c r="HI33" s="89"/>
      <c r="HJ33" s="89"/>
      <c r="HK33" s="89"/>
      <c r="HL33" s="89"/>
      <c r="HM33" s="89"/>
      <c r="HN33" s="89"/>
      <c r="HO33" s="89"/>
      <c r="HP33" s="89"/>
      <c r="HQ33" s="89"/>
      <c r="HR33" s="89"/>
      <c r="HS33" s="89"/>
      <c r="HT33" s="89"/>
      <c r="HU33" s="89"/>
      <c r="HV33" s="89"/>
      <c r="HW33" s="89"/>
      <c r="HX33" s="89"/>
      <c r="HY33" s="89"/>
      <c r="HZ33" s="89"/>
      <c r="IA33" s="89"/>
      <c r="IB33" s="89"/>
      <c r="IC33" s="89"/>
      <c r="ID33" s="89"/>
      <c r="IE33" s="89"/>
      <c r="IF33" s="89"/>
      <c r="IG33" s="89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</row>
    <row r="34" spans="1:255" ht="12.75" customHeight="1" x14ac:dyDescent="0.25">
      <c r="A34" s="5"/>
      <c r="B34" s="115" t="s">
        <v>21</v>
      </c>
      <c r="C34" s="116"/>
      <c r="D34" s="116"/>
      <c r="E34" s="116"/>
      <c r="F34" s="117"/>
      <c r="G34" s="118">
        <f>SUM(G21:G33)</f>
        <v>17182000</v>
      </c>
      <c r="IS34" s="1"/>
      <c r="IT34" s="1"/>
      <c r="IU34" s="1"/>
    </row>
    <row r="35" spans="1:255" s="1" customFormat="1" ht="12" customHeight="1" x14ac:dyDescent="0.25">
      <c r="A35" s="2"/>
      <c r="B35" s="12"/>
      <c r="C35" s="14"/>
      <c r="D35" s="14"/>
      <c r="E35" s="14"/>
      <c r="F35" s="15"/>
      <c r="G35" s="63"/>
    </row>
    <row r="36" spans="1:255" ht="12" customHeight="1" x14ac:dyDescent="0.25">
      <c r="A36" s="5"/>
      <c r="B36" s="104" t="s">
        <v>22</v>
      </c>
      <c r="C36" s="105"/>
      <c r="D36" s="106"/>
      <c r="E36" s="106"/>
      <c r="F36" s="107"/>
      <c r="G36" s="108"/>
      <c r="IS36" s="1"/>
      <c r="IT36" s="1"/>
      <c r="IU36" s="1"/>
    </row>
    <row r="37" spans="1:255" ht="24" customHeight="1" x14ac:dyDescent="0.25">
      <c r="A37" s="5"/>
      <c r="B37" s="109" t="s">
        <v>14</v>
      </c>
      <c r="C37" s="110" t="s">
        <v>15</v>
      </c>
      <c r="D37" s="110" t="s">
        <v>16</v>
      </c>
      <c r="E37" s="109" t="s">
        <v>66</v>
      </c>
      <c r="F37" s="110" t="s">
        <v>18</v>
      </c>
      <c r="G37" s="109" t="s">
        <v>19</v>
      </c>
      <c r="IS37" s="1"/>
      <c r="IT37" s="1"/>
      <c r="IU37" s="1"/>
    </row>
    <row r="38" spans="1:255" s="90" customFormat="1" ht="12" customHeight="1" x14ac:dyDescent="0.25">
      <c r="A38" s="82"/>
      <c r="B38" s="111" t="s">
        <v>139</v>
      </c>
      <c r="C38" s="112" t="s">
        <v>105</v>
      </c>
      <c r="D38" s="119">
        <v>3</v>
      </c>
      <c r="E38" s="112" t="s">
        <v>85</v>
      </c>
      <c r="F38" s="120">
        <v>22000</v>
      </c>
      <c r="G38" s="114">
        <f>D38*F38</f>
        <v>66000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</row>
    <row r="39" spans="1:255" ht="12.75" customHeight="1" x14ac:dyDescent="0.25">
      <c r="A39" s="5"/>
      <c r="B39" s="115" t="s">
        <v>23</v>
      </c>
      <c r="C39" s="116"/>
      <c r="D39" s="116"/>
      <c r="E39" s="116"/>
      <c r="F39" s="117"/>
      <c r="G39" s="118">
        <f>+G38</f>
        <v>66000</v>
      </c>
      <c r="IS39" s="1"/>
      <c r="IT39" s="1"/>
      <c r="IU39" s="1"/>
    </row>
    <row r="40" spans="1:255" s="1" customFormat="1" ht="12" customHeight="1" x14ac:dyDescent="0.25">
      <c r="A40" s="2"/>
      <c r="B40" s="12"/>
      <c r="C40" s="14"/>
      <c r="D40" s="14"/>
      <c r="E40" s="14"/>
      <c r="F40" s="15"/>
      <c r="G40" s="63"/>
    </row>
    <row r="41" spans="1:255" ht="12" customHeight="1" x14ac:dyDescent="0.25">
      <c r="A41" s="5"/>
      <c r="B41" s="104" t="s">
        <v>24</v>
      </c>
      <c r="C41" s="105"/>
      <c r="D41" s="106"/>
      <c r="E41" s="106"/>
      <c r="F41" s="107"/>
      <c r="G41" s="108"/>
      <c r="IS41" s="1"/>
      <c r="IT41" s="1"/>
      <c r="IU41" s="1"/>
    </row>
    <row r="42" spans="1:255" ht="24" customHeight="1" x14ac:dyDescent="0.25">
      <c r="A42" s="5"/>
      <c r="B42" s="109" t="s">
        <v>14</v>
      </c>
      <c r="C42" s="110" t="s">
        <v>15</v>
      </c>
      <c r="D42" s="110" t="s">
        <v>16</v>
      </c>
      <c r="E42" s="109" t="s">
        <v>17</v>
      </c>
      <c r="F42" s="110" t="s">
        <v>18</v>
      </c>
      <c r="G42" s="109" t="s">
        <v>19</v>
      </c>
      <c r="IS42" s="1"/>
      <c r="IT42" s="1"/>
      <c r="IU42" s="1"/>
    </row>
    <row r="43" spans="1:255" s="90" customFormat="1" ht="12" customHeight="1" x14ac:dyDescent="0.25">
      <c r="A43" s="82"/>
      <c r="B43" s="111" t="s">
        <v>60</v>
      </c>
      <c r="C43" s="112" t="s">
        <v>25</v>
      </c>
      <c r="D43" s="112">
        <v>0.6</v>
      </c>
      <c r="E43" s="112" t="s">
        <v>85</v>
      </c>
      <c r="F43" s="113">
        <v>175000</v>
      </c>
      <c r="G43" s="114">
        <f>D43*F43</f>
        <v>105000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</row>
    <row r="44" spans="1:255" s="90" customFormat="1" ht="12" customHeight="1" x14ac:dyDescent="0.25">
      <c r="A44" s="82"/>
      <c r="B44" s="111" t="s">
        <v>106</v>
      </c>
      <c r="C44" s="112" t="s">
        <v>25</v>
      </c>
      <c r="D44" s="112">
        <v>0.7</v>
      </c>
      <c r="E44" s="112" t="s">
        <v>87</v>
      </c>
      <c r="F44" s="113">
        <v>175000</v>
      </c>
      <c r="G44" s="114">
        <f t="shared" ref="G44" si="1">D44*F44</f>
        <v>122499.99999999999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</row>
    <row r="45" spans="1:255" ht="12.75" customHeight="1" x14ac:dyDescent="0.25">
      <c r="A45" s="5"/>
      <c r="B45" s="115" t="s">
        <v>26</v>
      </c>
      <c r="C45" s="116"/>
      <c r="D45" s="116"/>
      <c r="E45" s="116"/>
      <c r="F45" s="117"/>
      <c r="G45" s="118">
        <f>SUM(G43:G44)</f>
        <v>227500</v>
      </c>
      <c r="IS45" s="1"/>
      <c r="IT45" s="1"/>
      <c r="IU45" s="1"/>
    </row>
    <row r="46" spans="1:255" s="1" customFormat="1" ht="12" customHeight="1" x14ac:dyDescent="0.25">
      <c r="A46" s="2"/>
      <c r="B46" s="12"/>
      <c r="C46" s="14"/>
      <c r="D46" s="14"/>
      <c r="E46" s="14"/>
      <c r="F46" s="15"/>
      <c r="G46" s="63"/>
    </row>
    <row r="47" spans="1:255" ht="12" customHeight="1" x14ac:dyDescent="0.25">
      <c r="A47" s="5"/>
      <c r="B47" s="104" t="s">
        <v>27</v>
      </c>
      <c r="C47" s="105"/>
      <c r="D47" s="106"/>
      <c r="E47" s="106"/>
      <c r="F47" s="107"/>
      <c r="G47" s="108"/>
      <c r="IS47" s="1"/>
      <c r="IT47" s="1"/>
      <c r="IU47" s="1"/>
    </row>
    <row r="48" spans="1:255" ht="24" customHeight="1" x14ac:dyDescent="0.25">
      <c r="A48" s="5"/>
      <c r="B48" s="109" t="s">
        <v>28</v>
      </c>
      <c r="C48" s="110" t="s">
        <v>29</v>
      </c>
      <c r="D48" s="110" t="s">
        <v>30</v>
      </c>
      <c r="E48" s="109" t="s">
        <v>17</v>
      </c>
      <c r="F48" s="110" t="s">
        <v>18</v>
      </c>
      <c r="G48" s="109" t="s">
        <v>19</v>
      </c>
      <c r="IS48" s="1"/>
      <c r="IT48" s="1"/>
      <c r="IU48" s="1"/>
    </row>
    <row r="49" spans="1:255" s="90" customFormat="1" ht="12" customHeight="1" x14ac:dyDescent="0.25">
      <c r="A49" s="82"/>
      <c r="B49" s="121" t="s">
        <v>61</v>
      </c>
      <c r="C49" s="112" t="s">
        <v>62</v>
      </c>
      <c r="D49" s="112">
        <v>30000</v>
      </c>
      <c r="E49" s="112" t="s">
        <v>87</v>
      </c>
      <c r="F49" s="113">
        <v>200</v>
      </c>
      <c r="G49" s="114">
        <f>D49*F49</f>
        <v>6000000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</row>
    <row r="50" spans="1:255" s="90" customFormat="1" ht="12" customHeight="1" x14ac:dyDescent="0.25">
      <c r="A50" s="82"/>
      <c r="B50" s="121" t="s">
        <v>70</v>
      </c>
      <c r="C50" s="112"/>
      <c r="D50" s="112"/>
      <c r="E50" s="112"/>
      <c r="F50" s="113"/>
      <c r="G50" s="114" t="s">
        <v>58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</row>
    <row r="51" spans="1:255" s="90" customFormat="1" ht="12" customHeight="1" x14ac:dyDescent="0.25">
      <c r="A51" s="82"/>
      <c r="B51" s="111" t="s">
        <v>107</v>
      </c>
      <c r="C51" s="112" t="s">
        <v>68</v>
      </c>
      <c r="D51" s="112">
        <v>1</v>
      </c>
      <c r="E51" s="112" t="s">
        <v>109</v>
      </c>
      <c r="F51" s="113">
        <v>85560</v>
      </c>
      <c r="G51" s="114">
        <f t="shared" ref="G51:G57" si="2">D51*F51</f>
        <v>85560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</row>
    <row r="52" spans="1:255" s="90" customFormat="1" ht="12" customHeight="1" x14ac:dyDescent="0.25">
      <c r="A52" s="82"/>
      <c r="B52" s="111" t="s">
        <v>72</v>
      </c>
      <c r="C52" s="112" t="s">
        <v>68</v>
      </c>
      <c r="D52" s="112">
        <v>6</v>
      </c>
      <c r="E52" s="112" t="s">
        <v>110</v>
      </c>
      <c r="F52" s="113">
        <v>30360</v>
      </c>
      <c r="G52" s="114">
        <f t="shared" si="2"/>
        <v>182160</v>
      </c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</row>
    <row r="53" spans="1:255" s="90" customFormat="1" ht="12" customHeight="1" x14ac:dyDescent="0.25">
      <c r="A53" s="82"/>
      <c r="B53" s="111" t="s">
        <v>108</v>
      </c>
      <c r="C53" s="112" t="s">
        <v>68</v>
      </c>
      <c r="D53" s="112">
        <v>1</v>
      </c>
      <c r="E53" s="112" t="s">
        <v>109</v>
      </c>
      <c r="F53" s="113">
        <v>39330</v>
      </c>
      <c r="G53" s="114">
        <f t="shared" si="2"/>
        <v>39330</v>
      </c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</row>
    <row r="54" spans="1:255" s="90" customFormat="1" ht="12" customHeight="1" x14ac:dyDescent="0.25">
      <c r="A54" s="82"/>
      <c r="B54" s="121" t="s">
        <v>111</v>
      </c>
      <c r="C54" s="112"/>
      <c r="D54" s="112"/>
      <c r="E54" s="112"/>
      <c r="F54" s="113"/>
      <c r="G54" s="114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</row>
    <row r="55" spans="1:255" s="90" customFormat="1" ht="12" customHeight="1" x14ac:dyDescent="0.25">
      <c r="A55" s="82"/>
      <c r="B55" s="111" t="s">
        <v>112</v>
      </c>
      <c r="C55" s="112" t="s">
        <v>114</v>
      </c>
      <c r="D55" s="112">
        <v>35</v>
      </c>
      <c r="E55" s="112" t="s">
        <v>85</v>
      </c>
      <c r="F55" s="113">
        <v>8970</v>
      </c>
      <c r="G55" s="114">
        <f t="shared" si="2"/>
        <v>313950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</row>
    <row r="56" spans="1:255" s="90" customFormat="1" ht="12" customHeight="1" x14ac:dyDescent="0.25">
      <c r="A56" s="82"/>
      <c r="B56" s="111" t="s">
        <v>59</v>
      </c>
      <c r="C56" s="112" t="s">
        <v>63</v>
      </c>
      <c r="D56" s="112">
        <v>500</v>
      </c>
      <c r="E56" s="112" t="s">
        <v>109</v>
      </c>
      <c r="F56" s="113">
        <v>1380</v>
      </c>
      <c r="G56" s="114">
        <f>D56*F56</f>
        <v>690000</v>
      </c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</row>
    <row r="57" spans="1:255" s="90" customFormat="1" ht="12" customHeight="1" x14ac:dyDescent="0.25">
      <c r="A57" s="82"/>
      <c r="B57" s="111" t="s">
        <v>113</v>
      </c>
      <c r="C57" s="112" t="s">
        <v>63</v>
      </c>
      <c r="D57" s="112">
        <v>2000</v>
      </c>
      <c r="E57" s="112" t="s">
        <v>115</v>
      </c>
      <c r="F57" s="113">
        <v>1380</v>
      </c>
      <c r="G57" s="114">
        <f t="shared" si="2"/>
        <v>2760000</v>
      </c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</row>
    <row r="58" spans="1:255" s="90" customFormat="1" ht="12" customHeight="1" x14ac:dyDescent="0.25">
      <c r="A58" s="82"/>
      <c r="B58" s="111" t="s">
        <v>71</v>
      </c>
      <c r="C58" s="112" t="s">
        <v>68</v>
      </c>
      <c r="D58" s="112">
        <v>5</v>
      </c>
      <c r="E58" s="112" t="s">
        <v>110</v>
      </c>
      <c r="F58" s="113">
        <v>20700</v>
      </c>
      <c r="G58" s="114">
        <f>D58*F58</f>
        <v>103500</v>
      </c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</row>
    <row r="59" spans="1:255" s="90" customFormat="1" ht="12" customHeight="1" x14ac:dyDescent="0.25">
      <c r="A59" s="82"/>
      <c r="B59" s="121" t="s">
        <v>73</v>
      </c>
      <c r="C59" s="112"/>
      <c r="D59" s="112"/>
      <c r="E59" s="112"/>
      <c r="F59" s="113"/>
      <c r="G59" s="114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</row>
    <row r="60" spans="1:255" s="90" customFormat="1" ht="12" customHeight="1" x14ac:dyDescent="0.25">
      <c r="A60" s="82"/>
      <c r="B60" s="111" t="s">
        <v>116</v>
      </c>
      <c r="C60" s="112" t="s">
        <v>63</v>
      </c>
      <c r="D60" s="112">
        <v>2</v>
      </c>
      <c r="E60" s="112" t="s">
        <v>109</v>
      </c>
      <c r="F60" s="113">
        <v>11730</v>
      </c>
      <c r="G60" s="114">
        <f t="shared" ref="G60:G78" si="3">D60*F60</f>
        <v>23460</v>
      </c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  <c r="IS60" s="89"/>
      <c r="IT60" s="89"/>
      <c r="IU60" s="89"/>
    </row>
    <row r="61" spans="1:255" s="90" customFormat="1" ht="12" customHeight="1" x14ac:dyDescent="0.25">
      <c r="A61" s="82"/>
      <c r="B61" s="111" t="s">
        <v>69</v>
      </c>
      <c r="C61" s="112" t="s">
        <v>68</v>
      </c>
      <c r="D61" s="112">
        <v>1</v>
      </c>
      <c r="E61" s="112" t="s">
        <v>91</v>
      </c>
      <c r="F61" s="113">
        <v>89700</v>
      </c>
      <c r="G61" s="114">
        <f t="shared" si="3"/>
        <v>89700</v>
      </c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</row>
    <row r="62" spans="1:255" s="90" customFormat="1" ht="12" customHeight="1" x14ac:dyDescent="0.25">
      <c r="A62" s="82"/>
      <c r="B62" s="111" t="s">
        <v>117</v>
      </c>
      <c r="C62" s="112" t="s">
        <v>68</v>
      </c>
      <c r="D62" s="112">
        <v>2</v>
      </c>
      <c r="E62" s="112" t="s">
        <v>109</v>
      </c>
      <c r="F62" s="113">
        <v>96600</v>
      </c>
      <c r="G62" s="114">
        <f t="shared" si="3"/>
        <v>193200</v>
      </c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  <c r="IS62" s="89"/>
      <c r="IT62" s="89"/>
      <c r="IU62" s="89"/>
    </row>
    <row r="63" spans="1:255" s="90" customFormat="1" ht="12" customHeight="1" x14ac:dyDescent="0.25">
      <c r="A63" s="82"/>
      <c r="B63" s="121" t="s">
        <v>74</v>
      </c>
      <c r="C63" s="112"/>
      <c r="D63" s="112"/>
      <c r="E63" s="112"/>
      <c r="F63" s="113"/>
      <c r="G63" s="114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</row>
    <row r="64" spans="1:255" s="90" customFormat="1" ht="12" customHeight="1" x14ac:dyDescent="0.25">
      <c r="A64" s="82"/>
      <c r="B64" s="111" t="s">
        <v>118</v>
      </c>
      <c r="C64" s="112" t="s">
        <v>63</v>
      </c>
      <c r="D64" s="112">
        <v>5</v>
      </c>
      <c r="E64" s="112" t="s">
        <v>124</v>
      </c>
      <c r="F64" s="113">
        <v>29670</v>
      </c>
      <c r="G64" s="114">
        <f t="shared" si="3"/>
        <v>148350</v>
      </c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  <c r="GH64" s="89"/>
      <c r="GI64" s="89"/>
      <c r="GJ64" s="89"/>
      <c r="GK64" s="89"/>
      <c r="GL64" s="89"/>
      <c r="GM64" s="89"/>
      <c r="GN64" s="89"/>
      <c r="GO64" s="89"/>
      <c r="GP64" s="89"/>
      <c r="GQ64" s="89"/>
      <c r="GR64" s="89"/>
      <c r="GS64" s="89"/>
      <c r="GT64" s="89"/>
      <c r="GU64" s="89"/>
      <c r="GV64" s="89"/>
      <c r="GW64" s="89"/>
      <c r="GX64" s="89"/>
      <c r="GY64" s="89"/>
      <c r="GZ64" s="89"/>
      <c r="HA64" s="89"/>
      <c r="HB64" s="89"/>
      <c r="HC64" s="89"/>
      <c r="HD64" s="89"/>
      <c r="HE64" s="89"/>
      <c r="HF64" s="89"/>
      <c r="HG64" s="89"/>
      <c r="HH64" s="89"/>
      <c r="HI64" s="89"/>
      <c r="HJ64" s="89"/>
      <c r="HK64" s="89"/>
      <c r="HL64" s="89"/>
      <c r="HM64" s="89"/>
      <c r="HN64" s="89"/>
      <c r="HO64" s="89"/>
      <c r="HP64" s="89"/>
      <c r="HQ64" s="89"/>
      <c r="HR64" s="89"/>
      <c r="HS64" s="89"/>
      <c r="HT64" s="89"/>
      <c r="HU64" s="89"/>
      <c r="HV64" s="89"/>
      <c r="HW64" s="89"/>
      <c r="HX64" s="89"/>
      <c r="HY64" s="89"/>
      <c r="HZ64" s="89"/>
      <c r="IA64" s="89"/>
      <c r="IB64" s="89"/>
      <c r="IC64" s="89"/>
      <c r="ID64" s="89"/>
      <c r="IE64" s="89"/>
      <c r="IF64" s="89"/>
      <c r="IG64" s="89"/>
      <c r="IH64" s="89"/>
      <c r="II64" s="89"/>
      <c r="IJ64" s="89"/>
      <c r="IK64" s="89"/>
      <c r="IL64" s="89"/>
      <c r="IM64" s="89"/>
      <c r="IN64" s="89"/>
      <c r="IO64" s="89"/>
      <c r="IP64" s="89"/>
      <c r="IQ64" s="89"/>
      <c r="IR64" s="89"/>
      <c r="IS64" s="89"/>
      <c r="IT64" s="89"/>
      <c r="IU64" s="89"/>
    </row>
    <row r="65" spans="1:255" s="90" customFormat="1" ht="12" customHeight="1" x14ac:dyDescent="0.25">
      <c r="A65" s="82"/>
      <c r="B65" s="111" t="s">
        <v>119</v>
      </c>
      <c r="C65" s="112" t="s">
        <v>63</v>
      </c>
      <c r="D65" s="112">
        <v>1</v>
      </c>
      <c r="E65" s="112" t="s">
        <v>125</v>
      </c>
      <c r="F65" s="113">
        <v>110400</v>
      </c>
      <c r="G65" s="114">
        <f t="shared" si="3"/>
        <v>110400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  <c r="GH65" s="89"/>
      <c r="GI65" s="89"/>
      <c r="GJ65" s="89"/>
      <c r="GK65" s="89"/>
      <c r="GL65" s="89"/>
      <c r="GM65" s="89"/>
      <c r="GN65" s="89"/>
      <c r="GO65" s="89"/>
      <c r="GP65" s="89"/>
      <c r="GQ65" s="89"/>
      <c r="GR65" s="89"/>
      <c r="GS65" s="89"/>
      <c r="GT65" s="89"/>
      <c r="GU65" s="89"/>
      <c r="GV65" s="89"/>
      <c r="GW65" s="89"/>
      <c r="GX65" s="89"/>
      <c r="GY65" s="89"/>
      <c r="GZ65" s="89"/>
      <c r="HA65" s="89"/>
      <c r="HB65" s="89"/>
      <c r="HC65" s="89"/>
      <c r="HD65" s="89"/>
      <c r="HE65" s="89"/>
      <c r="HF65" s="89"/>
      <c r="HG65" s="89"/>
      <c r="HH65" s="89"/>
      <c r="HI65" s="89"/>
      <c r="HJ65" s="89"/>
      <c r="HK65" s="89"/>
      <c r="HL65" s="89"/>
      <c r="HM65" s="89"/>
      <c r="HN65" s="89"/>
      <c r="HO65" s="89"/>
      <c r="HP65" s="89"/>
      <c r="HQ65" s="89"/>
      <c r="HR65" s="89"/>
      <c r="HS65" s="89"/>
      <c r="HT65" s="89"/>
      <c r="HU65" s="89"/>
      <c r="HV65" s="89"/>
      <c r="HW65" s="89"/>
      <c r="HX65" s="89"/>
      <c r="HY65" s="89"/>
      <c r="HZ65" s="89"/>
      <c r="IA65" s="89"/>
      <c r="IB65" s="89"/>
      <c r="IC65" s="89"/>
      <c r="ID65" s="89"/>
      <c r="IE65" s="89"/>
      <c r="IF65" s="89"/>
      <c r="IG65" s="89"/>
      <c r="IH65" s="89"/>
      <c r="II65" s="89"/>
      <c r="IJ65" s="89"/>
      <c r="IK65" s="89"/>
      <c r="IL65" s="89"/>
      <c r="IM65" s="89"/>
      <c r="IN65" s="89"/>
      <c r="IO65" s="89"/>
      <c r="IP65" s="89"/>
      <c r="IQ65" s="89"/>
      <c r="IR65" s="89"/>
      <c r="IS65" s="89"/>
      <c r="IT65" s="89"/>
      <c r="IU65" s="89"/>
    </row>
    <row r="66" spans="1:255" s="90" customFormat="1" ht="12" customHeight="1" x14ac:dyDescent="0.25">
      <c r="A66" s="82"/>
      <c r="B66" s="111" t="s">
        <v>120</v>
      </c>
      <c r="C66" s="112" t="s">
        <v>63</v>
      </c>
      <c r="D66" s="112">
        <v>1</v>
      </c>
      <c r="E66" s="112" t="s">
        <v>124</v>
      </c>
      <c r="F66" s="113">
        <v>207000</v>
      </c>
      <c r="G66" s="114">
        <f t="shared" si="3"/>
        <v>207000</v>
      </c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89"/>
      <c r="GS66" s="89"/>
      <c r="GT66" s="89"/>
      <c r="GU66" s="89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89"/>
      <c r="HG66" s="89"/>
      <c r="HH66" s="89"/>
      <c r="HI66" s="89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89"/>
      <c r="HU66" s="89"/>
      <c r="HV66" s="89"/>
      <c r="HW66" s="89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89"/>
      <c r="II66" s="89"/>
      <c r="IJ66" s="89"/>
      <c r="IK66" s="89"/>
      <c r="IL66" s="89"/>
      <c r="IM66" s="89"/>
      <c r="IN66" s="89"/>
      <c r="IO66" s="89"/>
      <c r="IP66" s="89"/>
      <c r="IQ66" s="89"/>
      <c r="IR66" s="89"/>
      <c r="IS66" s="89"/>
      <c r="IT66" s="89"/>
      <c r="IU66" s="89"/>
    </row>
    <row r="67" spans="1:255" s="90" customFormat="1" ht="12" customHeight="1" x14ac:dyDescent="0.25">
      <c r="A67" s="82"/>
      <c r="B67" s="111" t="s">
        <v>123</v>
      </c>
      <c r="C67" s="112" t="s">
        <v>63</v>
      </c>
      <c r="D67" s="112">
        <v>2</v>
      </c>
      <c r="E67" s="112" t="s">
        <v>126</v>
      </c>
      <c r="F67" s="113">
        <v>29670</v>
      </c>
      <c r="G67" s="114">
        <f t="shared" si="3"/>
        <v>59340</v>
      </c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89"/>
      <c r="CH67" s="89"/>
      <c r="CI67" s="89"/>
      <c r="CJ67" s="89"/>
      <c r="CK67" s="89"/>
      <c r="CL67" s="89"/>
      <c r="CM67" s="89"/>
      <c r="CN67" s="89"/>
      <c r="CO67" s="89"/>
      <c r="CP67" s="89"/>
      <c r="CQ67" s="89"/>
      <c r="CR67" s="89"/>
      <c r="CS67" s="89"/>
      <c r="CT67" s="89"/>
      <c r="CU67" s="89"/>
      <c r="CV67" s="89"/>
      <c r="CW67" s="89"/>
      <c r="CX67" s="89"/>
      <c r="CY67" s="89"/>
      <c r="CZ67" s="89"/>
      <c r="DA67" s="89"/>
      <c r="DB67" s="89"/>
      <c r="DC67" s="89"/>
      <c r="DD67" s="89"/>
      <c r="DE67" s="89"/>
      <c r="DF67" s="89"/>
      <c r="DG67" s="89"/>
      <c r="DH67" s="89"/>
      <c r="DI67" s="89"/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89"/>
      <c r="DU67" s="89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9"/>
      <c r="EK67" s="89"/>
      <c r="EL67" s="89"/>
      <c r="EM67" s="89"/>
      <c r="EN67" s="89"/>
      <c r="EO67" s="89"/>
      <c r="EP67" s="89"/>
      <c r="EQ67" s="89"/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  <c r="GH67" s="89"/>
      <c r="GI67" s="89"/>
      <c r="GJ67" s="89"/>
      <c r="GK67" s="89"/>
      <c r="GL67" s="89"/>
      <c r="GM67" s="89"/>
      <c r="GN67" s="89"/>
      <c r="GO67" s="89"/>
      <c r="GP67" s="89"/>
      <c r="GQ67" s="89"/>
      <c r="GR67" s="89"/>
      <c r="GS67" s="89"/>
      <c r="GT67" s="89"/>
      <c r="GU67" s="89"/>
      <c r="GV67" s="89"/>
      <c r="GW67" s="89"/>
      <c r="GX67" s="89"/>
      <c r="GY67" s="89"/>
      <c r="GZ67" s="89"/>
      <c r="HA67" s="89"/>
      <c r="HB67" s="89"/>
      <c r="HC67" s="89"/>
      <c r="HD67" s="89"/>
      <c r="HE67" s="89"/>
      <c r="HF67" s="89"/>
      <c r="HG67" s="89"/>
      <c r="HH67" s="89"/>
      <c r="HI67" s="89"/>
      <c r="HJ67" s="89"/>
      <c r="HK67" s="89"/>
      <c r="HL67" s="89"/>
      <c r="HM67" s="89"/>
      <c r="HN67" s="89"/>
      <c r="HO67" s="89"/>
      <c r="HP67" s="89"/>
      <c r="HQ67" s="89"/>
      <c r="HR67" s="89"/>
      <c r="HS67" s="89"/>
      <c r="HT67" s="89"/>
      <c r="HU67" s="89"/>
      <c r="HV67" s="89"/>
      <c r="HW67" s="89"/>
      <c r="HX67" s="89"/>
      <c r="HY67" s="89"/>
      <c r="HZ67" s="89"/>
      <c r="IA67" s="89"/>
      <c r="IB67" s="89"/>
      <c r="IC67" s="89"/>
      <c r="ID67" s="89"/>
      <c r="IE67" s="89"/>
      <c r="IF67" s="89"/>
      <c r="IG67" s="89"/>
      <c r="IH67" s="89"/>
      <c r="II67" s="89"/>
      <c r="IJ67" s="89"/>
      <c r="IK67" s="89"/>
      <c r="IL67" s="89"/>
      <c r="IM67" s="89"/>
      <c r="IN67" s="89"/>
      <c r="IO67" s="89"/>
      <c r="IP67" s="89"/>
      <c r="IQ67" s="89"/>
      <c r="IR67" s="89"/>
      <c r="IS67" s="89"/>
      <c r="IT67" s="89"/>
      <c r="IU67" s="89"/>
    </row>
    <row r="68" spans="1:255" s="90" customFormat="1" ht="12" customHeight="1" x14ac:dyDescent="0.25">
      <c r="A68" s="82"/>
      <c r="B68" s="111" t="s">
        <v>121</v>
      </c>
      <c r="C68" s="112" t="s">
        <v>68</v>
      </c>
      <c r="D68" s="112">
        <v>1</v>
      </c>
      <c r="E68" s="112" t="s">
        <v>126</v>
      </c>
      <c r="F68" s="113">
        <v>52267.5</v>
      </c>
      <c r="G68" s="114">
        <f t="shared" si="3"/>
        <v>52267.5</v>
      </c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89"/>
      <c r="BS68" s="89"/>
      <c r="BT68" s="89"/>
      <c r="BU68" s="89"/>
      <c r="BV68" s="89"/>
      <c r="BW68" s="89"/>
      <c r="BX68" s="89"/>
      <c r="BY68" s="89"/>
      <c r="BZ68" s="89"/>
      <c r="CA68" s="89"/>
      <c r="CB68" s="89"/>
      <c r="CC68" s="89"/>
      <c r="CD68" s="89"/>
      <c r="CE68" s="89"/>
      <c r="CF68" s="89"/>
      <c r="CG68" s="89"/>
      <c r="CH68" s="89"/>
      <c r="CI68" s="89"/>
      <c r="CJ68" s="89"/>
      <c r="CK68" s="89"/>
      <c r="CL68" s="89"/>
      <c r="CM68" s="89"/>
      <c r="CN68" s="89"/>
      <c r="CO68" s="89"/>
      <c r="CP68" s="89"/>
      <c r="CQ68" s="89"/>
      <c r="CR68" s="89"/>
      <c r="CS68" s="89"/>
      <c r="CT68" s="89"/>
      <c r="CU68" s="89"/>
      <c r="CV68" s="89"/>
      <c r="CW68" s="89"/>
      <c r="CX68" s="89"/>
      <c r="CY68" s="89"/>
      <c r="CZ68" s="89"/>
      <c r="DA68" s="89"/>
      <c r="DB68" s="89"/>
      <c r="DC68" s="89"/>
      <c r="DD68" s="89"/>
      <c r="DE68" s="89"/>
      <c r="DF68" s="89"/>
      <c r="DG68" s="89"/>
      <c r="DH68" s="89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89"/>
      <c r="DU68" s="89"/>
      <c r="DV68" s="89"/>
      <c r="DW68" s="89"/>
      <c r="DX68" s="89"/>
      <c r="DY68" s="89"/>
      <c r="DZ68" s="89"/>
      <c r="EA68" s="89"/>
      <c r="EB68" s="89"/>
      <c r="EC68" s="89"/>
      <c r="ED68" s="89"/>
      <c r="EE68" s="89"/>
      <c r="EF68" s="89"/>
      <c r="EG68" s="89"/>
      <c r="EH68" s="89"/>
      <c r="EI68" s="89"/>
      <c r="EJ68" s="89"/>
      <c r="EK68" s="89"/>
      <c r="EL68" s="89"/>
      <c r="EM68" s="89"/>
      <c r="EN68" s="89"/>
      <c r="EO68" s="89"/>
      <c r="EP68" s="89"/>
      <c r="EQ68" s="89"/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  <c r="GH68" s="89"/>
      <c r="GI68" s="89"/>
      <c r="GJ68" s="89"/>
      <c r="GK68" s="89"/>
      <c r="GL68" s="89"/>
      <c r="GM68" s="89"/>
      <c r="GN68" s="89"/>
      <c r="GO68" s="89"/>
      <c r="GP68" s="89"/>
      <c r="GQ68" s="89"/>
      <c r="GR68" s="89"/>
      <c r="GS68" s="89"/>
      <c r="GT68" s="89"/>
      <c r="GU68" s="89"/>
      <c r="GV68" s="89"/>
      <c r="GW68" s="89"/>
      <c r="GX68" s="89"/>
      <c r="GY68" s="89"/>
      <c r="GZ68" s="89"/>
      <c r="HA68" s="89"/>
      <c r="HB68" s="89"/>
      <c r="HC68" s="89"/>
      <c r="HD68" s="89"/>
      <c r="HE68" s="89"/>
      <c r="HF68" s="89"/>
      <c r="HG68" s="89"/>
      <c r="HH68" s="89"/>
      <c r="HI68" s="89"/>
      <c r="HJ68" s="89"/>
      <c r="HK68" s="89"/>
      <c r="HL68" s="89"/>
      <c r="HM68" s="89"/>
      <c r="HN68" s="89"/>
      <c r="HO68" s="89"/>
      <c r="HP68" s="89"/>
      <c r="HQ68" s="89"/>
      <c r="HR68" s="89"/>
      <c r="HS68" s="89"/>
      <c r="HT68" s="89"/>
      <c r="HU68" s="89"/>
      <c r="HV68" s="89"/>
      <c r="HW68" s="89"/>
      <c r="HX68" s="89"/>
      <c r="HY68" s="89"/>
      <c r="HZ68" s="89"/>
      <c r="IA68" s="89"/>
      <c r="IB68" s="89"/>
      <c r="IC68" s="89"/>
      <c r="ID68" s="89"/>
      <c r="IE68" s="89"/>
      <c r="IF68" s="89"/>
      <c r="IG68" s="89"/>
      <c r="IH68" s="89"/>
      <c r="II68" s="89"/>
      <c r="IJ68" s="89"/>
      <c r="IK68" s="89"/>
      <c r="IL68" s="89"/>
      <c r="IM68" s="89"/>
      <c r="IN68" s="89"/>
      <c r="IO68" s="89"/>
      <c r="IP68" s="89"/>
      <c r="IQ68" s="89"/>
      <c r="IR68" s="89"/>
      <c r="IS68" s="89"/>
      <c r="IT68" s="89"/>
      <c r="IU68" s="89"/>
    </row>
    <row r="69" spans="1:255" s="90" customFormat="1" ht="12" customHeight="1" x14ac:dyDescent="0.25">
      <c r="A69" s="82"/>
      <c r="B69" s="111" t="s">
        <v>122</v>
      </c>
      <c r="C69" s="112" t="s">
        <v>68</v>
      </c>
      <c r="D69" s="112">
        <v>1</v>
      </c>
      <c r="E69" s="112" t="s">
        <v>124</v>
      </c>
      <c r="F69" s="113">
        <v>32885.4</v>
      </c>
      <c r="G69" s="114">
        <f t="shared" si="3"/>
        <v>32885.4</v>
      </c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  <c r="EG69" s="89"/>
      <c r="EH69" s="89"/>
      <c r="EI69" s="89"/>
      <c r="EJ69" s="89"/>
      <c r="EK69" s="89"/>
      <c r="EL69" s="89"/>
      <c r="EM69" s="89"/>
      <c r="EN69" s="89"/>
      <c r="EO69" s="89"/>
      <c r="EP69" s="89"/>
      <c r="EQ69" s="89"/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  <c r="GH69" s="89"/>
      <c r="GI69" s="89"/>
      <c r="GJ69" s="89"/>
      <c r="GK69" s="89"/>
      <c r="GL69" s="89"/>
      <c r="GM69" s="89"/>
      <c r="GN69" s="89"/>
      <c r="GO69" s="89"/>
      <c r="GP69" s="89"/>
      <c r="GQ69" s="89"/>
      <c r="GR69" s="89"/>
      <c r="GS69" s="89"/>
      <c r="GT69" s="89"/>
      <c r="GU69" s="89"/>
      <c r="GV69" s="89"/>
      <c r="GW69" s="89"/>
      <c r="GX69" s="89"/>
      <c r="GY69" s="89"/>
      <c r="GZ69" s="89"/>
      <c r="HA69" s="89"/>
      <c r="HB69" s="89"/>
      <c r="HC69" s="89"/>
      <c r="HD69" s="89"/>
      <c r="HE69" s="89"/>
      <c r="HF69" s="89"/>
      <c r="HG69" s="89"/>
      <c r="HH69" s="89"/>
      <c r="HI69" s="89"/>
      <c r="HJ69" s="89"/>
      <c r="HK69" s="89"/>
      <c r="HL69" s="89"/>
      <c r="HM69" s="89"/>
      <c r="HN69" s="89"/>
      <c r="HO69" s="89"/>
      <c r="HP69" s="89"/>
      <c r="HQ69" s="89"/>
      <c r="HR69" s="89"/>
      <c r="HS69" s="89"/>
      <c r="HT69" s="89"/>
      <c r="HU69" s="89"/>
      <c r="HV69" s="89"/>
      <c r="HW69" s="89"/>
      <c r="HX69" s="89"/>
      <c r="HY69" s="89"/>
      <c r="HZ69" s="89"/>
      <c r="IA69" s="89"/>
      <c r="IB69" s="89"/>
      <c r="IC69" s="89"/>
      <c r="ID69" s="89"/>
      <c r="IE69" s="89"/>
      <c r="IF69" s="89"/>
      <c r="IG69" s="89"/>
      <c r="IH69" s="89"/>
      <c r="II69" s="89"/>
      <c r="IJ69" s="89"/>
      <c r="IK69" s="89"/>
      <c r="IL69" s="89"/>
      <c r="IM69" s="89"/>
      <c r="IN69" s="89"/>
      <c r="IO69" s="89"/>
      <c r="IP69" s="89"/>
      <c r="IQ69" s="89"/>
      <c r="IR69" s="89"/>
      <c r="IS69" s="89"/>
      <c r="IT69" s="89"/>
      <c r="IU69" s="89"/>
    </row>
    <row r="70" spans="1:255" s="90" customFormat="1" ht="12" customHeight="1" x14ac:dyDescent="0.25">
      <c r="A70" s="82"/>
      <c r="B70" s="121" t="s">
        <v>32</v>
      </c>
      <c r="C70" s="112"/>
      <c r="D70" s="112"/>
      <c r="E70" s="112"/>
      <c r="F70" s="113"/>
      <c r="G70" s="114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  <c r="GH70" s="89"/>
      <c r="GI70" s="89"/>
      <c r="GJ70" s="89"/>
      <c r="GK70" s="89"/>
      <c r="GL70" s="89"/>
      <c r="GM70" s="89"/>
      <c r="GN70" s="89"/>
      <c r="GO70" s="89"/>
      <c r="GP70" s="89"/>
      <c r="GQ70" s="89"/>
      <c r="GR70" s="89"/>
      <c r="GS70" s="89"/>
      <c r="GT70" s="89"/>
      <c r="GU70" s="89"/>
      <c r="GV70" s="89"/>
      <c r="GW70" s="89"/>
      <c r="GX70" s="89"/>
      <c r="GY70" s="89"/>
      <c r="GZ70" s="89"/>
      <c r="HA70" s="89"/>
      <c r="HB70" s="89"/>
      <c r="HC70" s="89"/>
      <c r="HD70" s="89"/>
      <c r="HE70" s="89"/>
      <c r="HF70" s="89"/>
      <c r="HG70" s="89"/>
      <c r="HH70" s="89"/>
      <c r="HI70" s="89"/>
      <c r="HJ70" s="89"/>
      <c r="HK70" s="89"/>
      <c r="HL70" s="89"/>
      <c r="HM70" s="89"/>
      <c r="HN70" s="89"/>
      <c r="HO70" s="89"/>
      <c r="HP70" s="89"/>
      <c r="HQ70" s="89"/>
      <c r="HR70" s="89"/>
      <c r="HS70" s="89"/>
      <c r="HT70" s="89"/>
      <c r="HU70" s="89"/>
      <c r="HV70" s="89"/>
      <c r="HW70" s="89"/>
      <c r="HX70" s="89"/>
      <c r="HY70" s="89"/>
      <c r="HZ70" s="89"/>
      <c r="IA70" s="89"/>
      <c r="IB70" s="89"/>
      <c r="IC70" s="89"/>
      <c r="ID70" s="89"/>
      <c r="IE70" s="89"/>
      <c r="IF70" s="89"/>
      <c r="IG70" s="89"/>
      <c r="IH70" s="89"/>
      <c r="II70" s="89"/>
      <c r="IJ70" s="89"/>
      <c r="IK70" s="89"/>
      <c r="IL70" s="89"/>
      <c r="IM70" s="89"/>
      <c r="IN70" s="89"/>
      <c r="IO70" s="89"/>
      <c r="IP70" s="89"/>
      <c r="IQ70" s="89"/>
      <c r="IR70" s="89"/>
      <c r="IS70" s="89"/>
      <c r="IT70" s="89"/>
      <c r="IU70" s="89"/>
    </row>
    <row r="71" spans="1:255" s="90" customFormat="1" ht="12" customHeight="1" x14ac:dyDescent="0.25">
      <c r="A71" s="82"/>
      <c r="B71" s="111" t="s">
        <v>127</v>
      </c>
      <c r="C71" s="112" t="s">
        <v>63</v>
      </c>
      <c r="D71" s="112">
        <v>60</v>
      </c>
      <c r="E71" s="112" t="s">
        <v>87</v>
      </c>
      <c r="F71" s="113">
        <v>6210</v>
      </c>
      <c r="G71" s="114">
        <f t="shared" si="3"/>
        <v>372600</v>
      </c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  <c r="EG71" s="89"/>
      <c r="EH71" s="89"/>
      <c r="EI71" s="89"/>
      <c r="EJ71" s="89"/>
      <c r="EK71" s="89"/>
      <c r="EL71" s="89"/>
      <c r="EM71" s="89"/>
      <c r="EN71" s="89"/>
      <c r="EO71" s="89"/>
      <c r="EP71" s="89"/>
      <c r="EQ71" s="89"/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  <c r="GH71" s="89"/>
      <c r="GI71" s="89"/>
      <c r="GJ71" s="89"/>
      <c r="GK71" s="89"/>
      <c r="GL71" s="89"/>
      <c r="GM71" s="89"/>
      <c r="GN71" s="89"/>
      <c r="GO71" s="89"/>
      <c r="GP71" s="89"/>
      <c r="GQ71" s="89"/>
      <c r="GR71" s="89"/>
      <c r="GS71" s="89"/>
      <c r="GT71" s="89"/>
      <c r="GU71" s="89"/>
      <c r="GV71" s="89"/>
      <c r="GW71" s="89"/>
      <c r="GX71" s="89"/>
      <c r="GY71" s="89"/>
      <c r="GZ71" s="89"/>
      <c r="HA71" s="89"/>
      <c r="HB71" s="89"/>
      <c r="HC71" s="89"/>
      <c r="HD71" s="89"/>
      <c r="HE71" s="89"/>
      <c r="HF71" s="89"/>
      <c r="HG71" s="89"/>
      <c r="HH71" s="89"/>
      <c r="HI71" s="89"/>
      <c r="HJ71" s="89"/>
      <c r="HK71" s="89"/>
      <c r="HL71" s="89"/>
      <c r="HM71" s="89"/>
      <c r="HN71" s="89"/>
      <c r="HO71" s="89"/>
      <c r="HP71" s="89"/>
      <c r="HQ71" s="89"/>
      <c r="HR71" s="89"/>
      <c r="HS71" s="89"/>
      <c r="HT71" s="89"/>
      <c r="HU71" s="89"/>
      <c r="HV71" s="89"/>
      <c r="HW71" s="89"/>
      <c r="HX71" s="89"/>
      <c r="HY71" s="89"/>
      <c r="HZ71" s="89"/>
      <c r="IA71" s="89"/>
      <c r="IB71" s="89"/>
      <c r="IC71" s="89"/>
      <c r="ID71" s="89"/>
      <c r="IE71" s="89"/>
      <c r="IF71" s="89"/>
      <c r="IG71" s="89"/>
      <c r="IH71" s="89"/>
      <c r="II71" s="89"/>
      <c r="IJ71" s="89"/>
      <c r="IK71" s="89"/>
      <c r="IL71" s="89"/>
      <c r="IM71" s="89"/>
      <c r="IN71" s="89"/>
      <c r="IO71" s="89"/>
      <c r="IP71" s="89"/>
      <c r="IQ71" s="89"/>
      <c r="IR71" s="89"/>
      <c r="IS71" s="89"/>
      <c r="IT71" s="89"/>
      <c r="IU71" s="89"/>
    </row>
    <row r="72" spans="1:255" s="90" customFormat="1" ht="12" customHeight="1" x14ac:dyDescent="0.25">
      <c r="A72" s="82"/>
      <c r="B72" s="111" t="s">
        <v>128</v>
      </c>
      <c r="C72" s="112" t="s">
        <v>135</v>
      </c>
      <c r="D72" s="112">
        <v>5</v>
      </c>
      <c r="E72" s="112" t="s">
        <v>87</v>
      </c>
      <c r="F72" s="113">
        <v>213900</v>
      </c>
      <c r="G72" s="114">
        <f t="shared" si="3"/>
        <v>1069500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BM72" s="89"/>
      <c r="BN72" s="89"/>
      <c r="BO72" s="89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  <c r="EG72" s="89"/>
      <c r="EH72" s="89"/>
      <c r="EI72" s="89"/>
      <c r="EJ72" s="89"/>
      <c r="EK72" s="89"/>
      <c r="EL72" s="89"/>
      <c r="EM72" s="89"/>
      <c r="EN72" s="89"/>
      <c r="EO72" s="89"/>
      <c r="EP72" s="89"/>
      <c r="EQ72" s="89"/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  <c r="GH72" s="89"/>
      <c r="GI72" s="89"/>
      <c r="GJ72" s="89"/>
      <c r="GK72" s="89"/>
      <c r="GL72" s="89"/>
      <c r="GM72" s="89"/>
      <c r="GN72" s="89"/>
      <c r="GO72" s="89"/>
      <c r="GP72" s="89"/>
      <c r="GQ72" s="89"/>
      <c r="GR72" s="89"/>
      <c r="GS72" s="89"/>
      <c r="GT72" s="89"/>
      <c r="GU72" s="89"/>
      <c r="GV72" s="89"/>
      <c r="GW72" s="89"/>
      <c r="GX72" s="89"/>
      <c r="GY72" s="89"/>
      <c r="GZ72" s="89"/>
      <c r="HA72" s="89"/>
      <c r="HB72" s="89"/>
      <c r="HC72" s="89"/>
      <c r="HD72" s="89"/>
      <c r="HE72" s="89"/>
      <c r="HF72" s="89"/>
      <c r="HG72" s="89"/>
      <c r="HH72" s="89"/>
      <c r="HI72" s="89"/>
      <c r="HJ72" s="89"/>
      <c r="HK72" s="89"/>
      <c r="HL72" s="89"/>
      <c r="HM72" s="89"/>
      <c r="HN72" s="89"/>
      <c r="HO72" s="89"/>
      <c r="HP72" s="89"/>
      <c r="HQ72" s="89"/>
      <c r="HR72" s="89"/>
      <c r="HS72" s="89"/>
      <c r="HT72" s="89"/>
      <c r="HU72" s="89"/>
      <c r="HV72" s="89"/>
      <c r="HW72" s="89"/>
      <c r="HX72" s="89"/>
      <c r="HY72" s="89"/>
      <c r="HZ72" s="89"/>
      <c r="IA72" s="89"/>
      <c r="IB72" s="89"/>
      <c r="IC72" s="89"/>
      <c r="ID72" s="89"/>
      <c r="IE72" s="89"/>
      <c r="IF72" s="89"/>
      <c r="IG72" s="89"/>
      <c r="IH72" s="89"/>
      <c r="II72" s="89"/>
      <c r="IJ72" s="89"/>
      <c r="IK72" s="89"/>
      <c r="IL72" s="89"/>
      <c r="IM72" s="89"/>
      <c r="IN72" s="89"/>
      <c r="IO72" s="89"/>
      <c r="IP72" s="89"/>
      <c r="IQ72" s="89"/>
      <c r="IR72" s="89"/>
      <c r="IS72" s="89"/>
      <c r="IT72" s="89"/>
      <c r="IU72" s="89"/>
    </row>
    <row r="73" spans="1:255" s="90" customFormat="1" ht="12" customHeight="1" x14ac:dyDescent="0.25">
      <c r="A73" s="82"/>
      <c r="B73" s="111" t="s">
        <v>129</v>
      </c>
      <c r="C73" s="112" t="s">
        <v>63</v>
      </c>
      <c r="D73" s="112">
        <v>250</v>
      </c>
      <c r="E73" s="112" t="s">
        <v>87</v>
      </c>
      <c r="F73" s="113">
        <v>2898</v>
      </c>
      <c r="G73" s="114">
        <f t="shared" si="3"/>
        <v>724500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  <c r="EG73" s="89"/>
      <c r="EH73" s="89"/>
      <c r="EI73" s="89"/>
      <c r="EJ73" s="89"/>
      <c r="EK73" s="89"/>
      <c r="EL73" s="89"/>
      <c r="EM73" s="89"/>
      <c r="EN73" s="89"/>
      <c r="EO73" s="89"/>
      <c r="EP73" s="89"/>
      <c r="EQ73" s="89"/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  <c r="GH73" s="89"/>
      <c r="GI73" s="89"/>
      <c r="GJ73" s="89"/>
      <c r="GK73" s="89"/>
      <c r="GL73" s="89"/>
      <c r="GM73" s="89"/>
      <c r="GN73" s="89"/>
      <c r="GO73" s="89"/>
      <c r="GP73" s="89"/>
      <c r="GQ73" s="89"/>
      <c r="GR73" s="89"/>
      <c r="GS73" s="89"/>
      <c r="GT73" s="89"/>
      <c r="GU73" s="89"/>
      <c r="GV73" s="89"/>
      <c r="GW73" s="89"/>
      <c r="GX73" s="89"/>
      <c r="GY73" s="89"/>
      <c r="GZ73" s="89"/>
      <c r="HA73" s="89"/>
      <c r="HB73" s="89"/>
      <c r="HC73" s="89"/>
      <c r="HD73" s="89"/>
      <c r="HE73" s="89"/>
      <c r="HF73" s="89"/>
      <c r="HG73" s="89"/>
      <c r="HH73" s="89"/>
      <c r="HI73" s="89"/>
      <c r="HJ73" s="89"/>
      <c r="HK73" s="89"/>
      <c r="HL73" s="89"/>
      <c r="HM73" s="89"/>
      <c r="HN73" s="89"/>
      <c r="HO73" s="89"/>
      <c r="HP73" s="89"/>
      <c r="HQ73" s="89"/>
      <c r="HR73" s="89"/>
      <c r="HS73" s="89"/>
      <c r="HT73" s="89"/>
      <c r="HU73" s="89"/>
      <c r="HV73" s="89"/>
      <c r="HW73" s="89"/>
      <c r="HX73" s="89"/>
      <c r="HY73" s="89"/>
      <c r="HZ73" s="89"/>
      <c r="IA73" s="89"/>
      <c r="IB73" s="89"/>
      <c r="IC73" s="89"/>
      <c r="ID73" s="89"/>
      <c r="IE73" s="89"/>
      <c r="IF73" s="89"/>
      <c r="IG73" s="89"/>
      <c r="IH73" s="89"/>
      <c r="II73" s="89"/>
      <c r="IJ73" s="89"/>
      <c r="IK73" s="89"/>
      <c r="IL73" s="89"/>
      <c r="IM73" s="89"/>
      <c r="IN73" s="89"/>
      <c r="IO73" s="89"/>
      <c r="IP73" s="89"/>
      <c r="IQ73" s="89"/>
      <c r="IR73" s="89"/>
      <c r="IS73" s="89"/>
      <c r="IT73" s="89"/>
      <c r="IU73" s="89"/>
    </row>
    <row r="74" spans="1:255" s="90" customFormat="1" ht="12" customHeight="1" x14ac:dyDescent="0.25">
      <c r="A74" s="82"/>
      <c r="B74" s="111" t="s">
        <v>130</v>
      </c>
      <c r="C74" s="112" t="s">
        <v>63</v>
      </c>
      <c r="D74" s="112">
        <v>1900</v>
      </c>
      <c r="E74" s="112" t="s">
        <v>85</v>
      </c>
      <c r="F74" s="113">
        <v>2898</v>
      </c>
      <c r="G74" s="114">
        <f t="shared" si="3"/>
        <v>5506200</v>
      </c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89"/>
      <c r="CH74" s="89"/>
      <c r="CI74" s="89"/>
      <c r="CJ74" s="89"/>
      <c r="CK74" s="89"/>
      <c r="CL74" s="89"/>
      <c r="CM74" s="89"/>
      <c r="CN74" s="89"/>
      <c r="CO74" s="89"/>
      <c r="CP74" s="89"/>
      <c r="CQ74" s="89"/>
      <c r="CR74" s="89"/>
      <c r="CS74" s="89"/>
      <c r="CT74" s="89"/>
      <c r="CU74" s="89"/>
      <c r="CV74" s="89"/>
      <c r="CW74" s="89"/>
      <c r="CX74" s="89"/>
      <c r="CY74" s="89"/>
      <c r="CZ74" s="89"/>
      <c r="DA74" s="89"/>
      <c r="DB74" s="89"/>
      <c r="DC74" s="89"/>
      <c r="DD74" s="89"/>
      <c r="DE74" s="89"/>
      <c r="DF74" s="8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89"/>
      <c r="DU74" s="89"/>
      <c r="DV74" s="89"/>
      <c r="DW74" s="89"/>
      <c r="DX74" s="89"/>
      <c r="DY74" s="89"/>
      <c r="DZ74" s="89"/>
      <c r="EA74" s="89"/>
      <c r="EB74" s="89"/>
      <c r="EC74" s="89"/>
      <c r="ED74" s="89"/>
      <c r="EE74" s="89"/>
      <c r="EF74" s="89"/>
      <c r="EG74" s="89"/>
      <c r="EH74" s="89"/>
      <c r="EI74" s="89"/>
      <c r="EJ74" s="89"/>
      <c r="EK74" s="89"/>
      <c r="EL74" s="89"/>
      <c r="EM74" s="89"/>
      <c r="EN74" s="89"/>
      <c r="EO74" s="89"/>
      <c r="EP74" s="89"/>
      <c r="EQ74" s="89"/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  <c r="GH74" s="89"/>
      <c r="GI74" s="89"/>
      <c r="GJ74" s="89"/>
      <c r="GK74" s="89"/>
      <c r="GL74" s="89"/>
      <c r="GM74" s="89"/>
      <c r="GN74" s="89"/>
      <c r="GO74" s="89"/>
      <c r="GP74" s="89"/>
      <c r="GQ74" s="89"/>
      <c r="GR74" s="89"/>
      <c r="GS74" s="89"/>
      <c r="GT74" s="89"/>
      <c r="GU74" s="89"/>
      <c r="GV74" s="89"/>
      <c r="GW74" s="89"/>
      <c r="GX74" s="89"/>
      <c r="GY74" s="89"/>
      <c r="GZ74" s="89"/>
      <c r="HA74" s="89"/>
      <c r="HB74" s="89"/>
      <c r="HC74" s="89"/>
      <c r="HD74" s="89"/>
      <c r="HE74" s="89"/>
      <c r="HF74" s="89"/>
      <c r="HG74" s="89"/>
      <c r="HH74" s="89"/>
      <c r="HI74" s="89"/>
      <c r="HJ74" s="89"/>
      <c r="HK74" s="89"/>
      <c r="HL74" s="89"/>
      <c r="HM74" s="89"/>
      <c r="HN74" s="89"/>
      <c r="HO74" s="89"/>
      <c r="HP74" s="89"/>
      <c r="HQ74" s="89"/>
      <c r="HR74" s="89"/>
      <c r="HS74" s="89"/>
      <c r="HT74" s="89"/>
      <c r="HU74" s="89"/>
      <c r="HV74" s="89"/>
      <c r="HW74" s="89"/>
      <c r="HX74" s="89"/>
      <c r="HY74" s="89"/>
      <c r="HZ74" s="89"/>
      <c r="IA74" s="89"/>
      <c r="IB74" s="89"/>
      <c r="IC74" s="89"/>
      <c r="ID74" s="89"/>
      <c r="IE74" s="89"/>
      <c r="IF74" s="89"/>
      <c r="IG74" s="89"/>
      <c r="IH74" s="89"/>
      <c r="II74" s="89"/>
      <c r="IJ74" s="89"/>
      <c r="IK74" s="89"/>
      <c r="IL74" s="89"/>
      <c r="IM74" s="89"/>
      <c r="IN74" s="89"/>
      <c r="IO74" s="89"/>
      <c r="IP74" s="89"/>
      <c r="IQ74" s="89"/>
      <c r="IR74" s="89"/>
      <c r="IS74" s="89"/>
      <c r="IT74" s="89"/>
      <c r="IU74" s="89"/>
    </row>
    <row r="75" spans="1:255" s="90" customFormat="1" ht="12" customHeight="1" x14ac:dyDescent="0.25">
      <c r="A75" s="82"/>
      <c r="B75" s="111" t="s">
        <v>131</v>
      </c>
      <c r="C75" s="112" t="s">
        <v>63</v>
      </c>
      <c r="D75" s="112">
        <v>700</v>
      </c>
      <c r="E75" s="112" t="s">
        <v>85</v>
      </c>
      <c r="F75" s="113">
        <v>2898</v>
      </c>
      <c r="G75" s="114">
        <f t="shared" si="3"/>
        <v>2028600</v>
      </c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  <c r="EG75" s="89"/>
      <c r="EH75" s="89"/>
      <c r="EI75" s="89"/>
      <c r="EJ75" s="89"/>
      <c r="EK75" s="89"/>
      <c r="EL75" s="89"/>
      <c r="EM75" s="89"/>
      <c r="EN75" s="89"/>
      <c r="EO75" s="89"/>
      <c r="EP75" s="89"/>
      <c r="EQ75" s="89"/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  <c r="GH75" s="89"/>
      <c r="GI75" s="89"/>
      <c r="GJ75" s="89"/>
      <c r="GK75" s="89"/>
      <c r="GL75" s="89"/>
      <c r="GM75" s="89"/>
      <c r="GN75" s="89"/>
      <c r="GO75" s="89"/>
      <c r="GP75" s="89"/>
      <c r="GQ75" s="89"/>
      <c r="GR75" s="89"/>
      <c r="GS75" s="89"/>
      <c r="GT75" s="89"/>
      <c r="GU75" s="89"/>
      <c r="GV75" s="89"/>
      <c r="GW75" s="89"/>
      <c r="GX75" s="89"/>
      <c r="GY75" s="89"/>
      <c r="GZ75" s="89"/>
      <c r="HA75" s="89"/>
      <c r="HB75" s="89"/>
      <c r="HC75" s="89"/>
      <c r="HD75" s="89"/>
      <c r="HE75" s="89"/>
      <c r="HF75" s="89"/>
      <c r="HG75" s="89"/>
      <c r="HH75" s="89"/>
      <c r="HI75" s="89"/>
      <c r="HJ75" s="89"/>
      <c r="HK75" s="89"/>
      <c r="HL75" s="89"/>
      <c r="HM75" s="89"/>
      <c r="HN75" s="89"/>
      <c r="HO75" s="89"/>
      <c r="HP75" s="89"/>
      <c r="HQ75" s="89"/>
      <c r="HR75" s="89"/>
      <c r="HS75" s="89"/>
      <c r="HT75" s="89"/>
      <c r="HU75" s="89"/>
      <c r="HV75" s="89"/>
      <c r="HW75" s="89"/>
      <c r="HX75" s="89"/>
      <c r="HY75" s="89"/>
      <c r="HZ75" s="89"/>
      <c r="IA75" s="89"/>
      <c r="IB75" s="89"/>
      <c r="IC75" s="89"/>
      <c r="ID75" s="89"/>
      <c r="IE75" s="89"/>
      <c r="IF75" s="89"/>
      <c r="IG75" s="89"/>
      <c r="IH75" s="89"/>
      <c r="II75" s="89"/>
      <c r="IJ75" s="89"/>
      <c r="IK75" s="89"/>
      <c r="IL75" s="89"/>
      <c r="IM75" s="89"/>
      <c r="IN75" s="89"/>
      <c r="IO75" s="89"/>
      <c r="IP75" s="89"/>
      <c r="IQ75" s="89"/>
      <c r="IR75" s="89"/>
      <c r="IS75" s="89"/>
      <c r="IT75" s="89"/>
      <c r="IU75" s="89"/>
    </row>
    <row r="76" spans="1:255" s="90" customFormat="1" ht="12" customHeight="1" x14ac:dyDescent="0.25">
      <c r="A76" s="82"/>
      <c r="B76" s="111" t="s">
        <v>132</v>
      </c>
      <c r="C76" s="112" t="s">
        <v>62</v>
      </c>
      <c r="D76" s="112">
        <v>3300</v>
      </c>
      <c r="E76" s="112" t="s">
        <v>85</v>
      </c>
      <c r="F76" s="113">
        <v>414</v>
      </c>
      <c r="G76" s="114">
        <f t="shared" si="3"/>
        <v>1366200</v>
      </c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  <c r="BM76" s="89"/>
      <c r="BN76" s="89"/>
      <c r="BO76" s="89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  <c r="EG76" s="89"/>
      <c r="EH76" s="89"/>
      <c r="EI76" s="89"/>
      <c r="EJ76" s="89"/>
      <c r="EK76" s="89"/>
      <c r="EL76" s="89"/>
      <c r="EM76" s="89"/>
      <c r="EN76" s="89"/>
      <c r="EO76" s="89"/>
      <c r="EP76" s="89"/>
      <c r="EQ76" s="89"/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  <c r="GH76" s="89"/>
      <c r="GI76" s="89"/>
      <c r="GJ76" s="89"/>
      <c r="GK76" s="89"/>
      <c r="GL76" s="89"/>
      <c r="GM76" s="89"/>
      <c r="GN76" s="89"/>
      <c r="GO76" s="89"/>
      <c r="GP76" s="89"/>
      <c r="GQ76" s="89"/>
      <c r="GR76" s="89"/>
      <c r="GS76" s="89"/>
      <c r="GT76" s="89"/>
      <c r="GU76" s="89"/>
      <c r="GV76" s="89"/>
      <c r="GW76" s="89"/>
      <c r="GX76" s="89"/>
      <c r="GY76" s="89"/>
      <c r="GZ76" s="89"/>
      <c r="HA76" s="89"/>
      <c r="HB76" s="89"/>
      <c r="HC76" s="89"/>
      <c r="HD76" s="89"/>
      <c r="HE76" s="89"/>
      <c r="HF76" s="89"/>
      <c r="HG76" s="89"/>
      <c r="HH76" s="89"/>
      <c r="HI76" s="89"/>
      <c r="HJ76" s="89"/>
      <c r="HK76" s="89"/>
      <c r="HL76" s="89"/>
      <c r="HM76" s="89"/>
      <c r="HN76" s="89"/>
      <c r="HO76" s="89"/>
      <c r="HP76" s="89"/>
      <c r="HQ76" s="89"/>
      <c r="HR76" s="89"/>
      <c r="HS76" s="89"/>
      <c r="HT76" s="89"/>
      <c r="HU76" s="89"/>
      <c r="HV76" s="89"/>
      <c r="HW76" s="89"/>
      <c r="HX76" s="89"/>
      <c r="HY76" s="89"/>
      <c r="HZ76" s="89"/>
      <c r="IA76" s="89"/>
      <c r="IB76" s="89"/>
      <c r="IC76" s="89"/>
      <c r="ID76" s="89"/>
      <c r="IE76" s="89"/>
      <c r="IF76" s="89"/>
      <c r="IG76" s="89"/>
      <c r="IH76" s="89"/>
      <c r="II76" s="89"/>
      <c r="IJ76" s="89"/>
      <c r="IK76" s="89"/>
      <c r="IL76" s="89"/>
      <c r="IM76" s="89"/>
      <c r="IN76" s="89"/>
      <c r="IO76" s="89"/>
      <c r="IP76" s="89"/>
      <c r="IQ76" s="89"/>
      <c r="IR76" s="89"/>
      <c r="IS76" s="89"/>
      <c r="IT76" s="89"/>
      <c r="IU76" s="89"/>
    </row>
    <row r="77" spans="1:255" s="90" customFormat="1" ht="12" customHeight="1" x14ac:dyDescent="0.25">
      <c r="A77" s="82"/>
      <c r="B77" s="111" t="s">
        <v>134</v>
      </c>
      <c r="C77" s="112" t="s">
        <v>136</v>
      </c>
      <c r="D77" s="112">
        <v>1</v>
      </c>
      <c r="E77" s="112" t="s">
        <v>85</v>
      </c>
      <c r="F77" s="113">
        <v>48300</v>
      </c>
      <c r="G77" s="114">
        <f t="shared" si="3"/>
        <v>48300</v>
      </c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  <c r="EG77" s="89"/>
      <c r="EH77" s="89"/>
      <c r="EI77" s="89"/>
      <c r="EJ77" s="89"/>
      <c r="EK77" s="89"/>
      <c r="EL77" s="89"/>
      <c r="EM77" s="89"/>
      <c r="EN77" s="89"/>
      <c r="EO77" s="89"/>
      <c r="EP77" s="89"/>
      <c r="EQ77" s="89"/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  <c r="GH77" s="89"/>
      <c r="GI77" s="89"/>
      <c r="GJ77" s="89"/>
      <c r="GK77" s="89"/>
      <c r="GL77" s="89"/>
      <c r="GM77" s="89"/>
      <c r="GN77" s="89"/>
      <c r="GO77" s="89"/>
      <c r="GP77" s="89"/>
      <c r="GQ77" s="89"/>
      <c r="GR77" s="89"/>
      <c r="GS77" s="89"/>
      <c r="GT77" s="89"/>
      <c r="GU77" s="89"/>
      <c r="GV77" s="89"/>
      <c r="GW77" s="89"/>
      <c r="GX77" s="89"/>
      <c r="GY77" s="89"/>
      <c r="GZ77" s="89"/>
      <c r="HA77" s="89"/>
      <c r="HB77" s="89"/>
      <c r="HC77" s="89"/>
      <c r="HD77" s="89"/>
      <c r="HE77" s="89"/>
      <c r="HF77" s="89"/>
      <c r="HG77" s="89"/>
      <c r="HH77" s="89"/>
      <c r="HI77" s="89"/>
      <c r="HJ77" s="89"/>
      <c r="HK77" s="89"/>
      <c r="HL77" s="89"/>
      <c r="HM77" s="89"/>
      <c r="HN77" s="89"/>
      <c r="HO77" s="89"/>
      <c r="HP77" s="89"/>
      <c r="HQ77" s="89"/>
      <c r="HR77" s="89"/>
      <c r="HS77" s="89"/>
      <c r="HT77" s="89"/>
      <c r="HU77" s="89"/>
      <c r="HV77" s="89"/>
      <c r="HW77" s="89"/>
      <c r="HX77" s="89"/>
      <c r="HY77" s="89"/>
      <c r="HZ77" s="89"/>
      <c r="IA77" s="89"/>
      <c r="IB77" s="89"/>
      <c r="IC77" s="89"/>
      <c r="ID77" s="89"/>
      <c r="IE77" s="89"/>
      <c r="IF77" s="89"/>
      <c r="IG77" s="89"/>
      <c r="IH77" s="89"/>
      <c r="II77" s="89"/>
      <c r="IJ77" s="89"/>
      <c r="IK77" s="89"/>
      <c r="IL77" s="89"/>
      <c r="IM77" s="89"/>
      <c r="IN77" s="89"/>
      <c r="IO77" s="89"/>
      <c r="IP77" s="89"/>
      <c r="IQ77" s="89"/>
      <c r="IR77" s="89"/>
      <c r="IS77" s="89"/>
      <c r="IT77" s="89"/>
      <c r="IU77" s="89"/>
    </row>
    <row r="78" spans="1:255" s="90" customFormat="1" ht="12" customHeight="1" x14ac:dyDescent="0.25">
      <c r="A78" s="82"/>
      <c r="B78" s="111" t="s">
        <v>133</v>
      </c>
      <c r="C78" s="112" t="s">
        <v>62</v>
      </c>
      <c r="D78" s="112">
        <v>8000</v>
      </c>
      <c r="E78" s="112" t="s">
        <v>137</v>
      </c>
      <c r="F78" s="113">
        <v>1000</v>
      </c>
      <c r="G78" s="114">
        <f t="shared" si="3"/>
        <v>8000000</v>
      </c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  <c r="HX78" s="89"/>
      <c r="HY78" s="89"/>
      <c r="HZ78" s="89"/>
      <c r="IA78" s="89"/>
      <c r="IB78" s="89"/>
      <c r="IC78" s="89"/>
      <c r="ID78" s="89"/>
      <c r="IE78" s="89"/>
      <c r="IF78" s="89"/>
      <c r="IG78" s="89"/>
      <c r="IH78" s="89"/>
      <c r="II78" s="89"/>
      <c r="IJ78" s="89"/>
      <c r="IK78" s="89"/>
      <c r="IL78" s="89"/>
      <c r="IM78" s="89"/>
      <c r="IN78" s="89"/>
      <c r="IO78" s="89"/>
      <c r="IP78" s="89"/>
      <c r="IQ78" s="89"/>
      <c r="IR78" s="89"/>
      <c r="IS78" s="89"/>
      <c r="IT78" s="89"/>
      <c r="IU78" s="89"/>
    </row>
    <row r="79" spans="1:255" ht="12.75" customHeight="1" x14ac:dyDescent="0.25">
      <c r="A79" s="5"/>
      <c r="B79" s="115" t="s">
        <v>31</v>
      </c>
      <c r="C79" s="116"/>
      <c r="D79" s="116"/>
      <c r="E79" s="116"/>
      <c r="F79" s="117"/>
      <c r="G79" s="118">
        <f>SUM(G49:G78)</f>
        <v>30207002.899999999</v>
      </c>
      <c r="IS79" s="1"/>
      <c r="IT79" s="1"/>
      <c r="IU79" s="1"/>
    </row>
    <row r="80" spans="1:255" s="1" customFormat="1" ht="12" customHeight="1" x14ac:dyDescent="0.25">
      <c r="A80" s="2"/>
      <c r="B80" s="12"/>
      <c r="C80" s="14"/>
      <c r="D80" s="14"/>
      <c r="E80" s="14"/>
      <c r="F80" s="15"/>
      <c r="G80" s="63"/>
    </row>
    <row r="81" spans="1:255" ht="12" customHeight="1" x14ac:dyDescent="0.25">
      <c r="A81" s="5"/>
      <c r="B81" s="104" t="s">
        <v>32</v>
      </c>
      <c r="C81" s="105"/>
      <c r="D81" s="106"/>
      <c r="E81" s="106"/>
      <c r="F81" s="107"/>
      <c r="G81" s="108"/>
      <c r="IS81" s="1"/>
      <c r="IT81" s="1"/>
      <c r="IU81" s="1"/>
    </row>
    <row r="82" spans="1:255" ht="24" customHeight="1" x14ac:dyDescent="0.25">
      <c r="A82" s="5"/>
      <c r="B82" s="109" t="s">
        <v>33</v>
      </c>
      <c r="C82" s="110" t="s">
        <v>29</v>
      </c>
      <c r="D82" s="110" t="s">
        <v>30</v>
      </c>
      <c r="E82" s="109" t="s">
        <v>17</v>
      </c>
      <c r="F82" s="110" t="s">
        <v>18</v>
      </c>
      <c r="G82" s="109" t="s">
        <v>19</v>
      </c>
      <c r="IS82" s="1"/>
      <c r="IT82" s="1"/>
      <c r="IU82" s="1"/>
    </row>
    <row r="83" spans="1:255" s="90" customFormat="1" ht="12" customHeight="1" x14ac:dyDescent="0.25">
      <c r="A83" s="82"/>
      <c r="B83" s="111" t="s">
        <v>138</v>
      </c>
      <c r="C83" s="112" t="s">
        <v>62</v>
      </c>
      <c r="D83" s="112">
        <v>16</v>
      </c>
      <c r="E83" s="112" t="s">
        <v>137</v>
      </c>
      <c r="F83" s="113">
        <v>180000</v>
      </c>
      <c r="G83" s="114">
        <f>+F83*D83</f>
        <v>2880000</v>
      </c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  <c r="EG83" s="89"/>
      <c r="EH83" s="89"/>
      <c r="EI83" s="89"/>
      <c r="EJ83" s="89"/>
      <c r="EK83" s="89"/>
      <c r="EL83" s="89"/>
      <c r="EM83" s="89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  <c r="GH83" s="89"/>
      <c r="GI83" s="89"/>
      <c r="GJ83" s="89"/>
      <c r="GK83" s="89"/>
      <c r="GL83" s="89"/>
      <c r="GM83" s="89"/>
      <c r="GN83" s="89"/>
      <c r="GO83" s="89"/>
      <c r="GP83" s="89"/>
      <c r="GQ83" s="89"/>
      <c r="GR83" s="89"/>
      <c r="GS83" s="89"/>
      <c r="GT83" s="89"/>
      <c r="GU83" s="89"/>
      <c r="GV83" s="89"/>
      <c r="GW83" s="89"/>
      <c r="GX83" s="89"/>
      <c r="GY83" s="89"/>
      <c r="GZ83" s="89"/>
      <c r="HA83" s="89"/>
      <c r="HB83" s="89"/>
      <c r="HC83" s="89"/>
      <c r="HD83" s="89"/>
      <c r="HE83" s="89"/>
      <c r="HF83" s="89"/>
      <c r="HG83" s="89"/>
      <c r="HH83" s="89"/>
      <c r="HI83" s="89"/>
      <c r="HJ83" s="89"/>
      <c r="HK83" s="89"/>
      <c r="HL83" s="89"/>
      <c r="HM83" s="89"/>
      <c r="HN83" s="89"/>
      <c r="HO83" s="89"/>
      <c r="HP83" s="89"/>
      <c r="HQ83" s="89"/>
      <c r="HR83" s="89"/>
      <c r="HS83" s="89"/>
      <c r="HT83" s="89"/>
      <c r="HU83" s="89"/>
      <c r="HV83" s="89"/>
      <c r="HW83" s="89"/>
      <c r="HX83" s="89"/>
      <c r="HY83" s="89"/>
      <c r="HZ83" s="89"/>
      <c r="IA83" s="89"/>
      <c r="IB83" s="89"/>
      <c r="IC83" s="89"/>
      <c r="ID83" s="89"/>
      <c r="IE83" s="89"/>
      <c r="IF83" s="89"/>
      <c r="IG83" s="89"/>
      <c r="IH83" s="89"/>
      <c r="II83" s="89"/>
      <c r="IJ83" s="89"/>
      <c r="IK83" s="89"/>
      <c r="IL83" s="89"/>
      <c r="IM83" s="89"/>
      <c r="IN83" s="89"/>
      <c r="IO83" s="89"/>
      <c r="IP83" s="89"/>
      <c r="IQ83" s="89"/>
      <c r="IR83" s="89"/>
      <c r="IS83" s="89"/>
      <c r="IT83" s="89"/>
      <c r="IU83" s="89"/>
    </row>
    <row r="84" spans="1:255" ht="12.75" customHeight="1" x14ac:dyDescent="0.25">
      <c r="A84" s="5"/>
      <c r="B84" s="115" t="s">
        <v>34</v>
      </c>
      <c r="C84" s="116"/>
      <c r="D84" s="116"/>
      <c r="E84" s="116"/>
      <c r="F84" s="117"/>
      <c r="G84" s="118">
        <f>SUM(G83)</f>
        <v>2880000</v>
      </c>
      <c r="IS84" s="1"/>
      <c r="IT84" s="1"/>
      <c r="IU84" s="1"/>
    </row>
    <row r="85" spans="1:255" s="1" customFormat="1" ht="12" customHeight="1" x14ac:dyDescent="0.25">
      <c r="A85" s="2"/>
      <c r="B85" s="26"/>
      <c r="C85" s="26"/>
      <c r="D85" s="26"/>
      <c r="E85" s="26"/>
      <c r="F85" s="27"/>
      <c r="G85" s="64"/>
    </row>
    <row r="86" spans="1:255" ht="12" customHeight="1" x14ac:dyDescent="0.25">
      <c r="A86" s="23"/>
      <c r="B86" s="28" t="s">
        <v>35</v>
      </c>
      <c r="C86" s="29"/>
      <c r="D86" s="29"/>
      <c r="E86" s="29"/>
      <c r="F86" s="29"/>
      <c r="G86" s="30">
        <f>G34+G39+G45+G79+G84</f>
        <v>50562502.899999999</v>
      </c>
      <c r="IS86" s="1"/>
      <c r="IT86" s="1"/>
      <c r="IU86" s="1"/>
    </row>
    <row r="87" spans="1:255" ht="12" customHeight="1" x14ac:dyDescent="0.25">
      <c r="A87" s="23"/>
      <c r="B87" s="31" t="s">
        <v>36</v>
      </c>
      <c r="C87" s="17"/>
      <c r="D87" s="17"/>
      <c r="E87" s="17"/>
      <c r="F87" s="17"/>
      <c r="G87" s="32">
        <f>G86*0.05</f>
        <v>2528125.145</v>
      </c>
      <c r="IS87" s="1"/>
      <c r="IT87" s="1"/>
      <c r="IU87" s="1"/>
    </row>
    <row r="88" spans="1:255" ht="12" customHeight="1" x14ac:dyDescent="0.25">
      <c r="A88" s="23"/>
      <c r="B88" s="33" t="s">
        <v>37</v>
      </c>
      <c r="C88" s="16"/>
      <c r="D88" s="16"/>
      <c r="E88" s="16"/>
      <c r="F88" s="16"/>
      <c r="G88" s="34">
        <f>G87+G86</f>
        <v>53090628.045000002</v>
      </c>
      <c r="IS88" s="1"/>
      <c r="IT88" s="1"/>
      <c r="IU88" s="1"/>
    </row>
    <row r="89" spans="1:255" ht="12" customHeight="1" x14ac:dyDescent="0.25">
      <c r="A89" s="23"/>
      <c r="B89" s="31" t="s">
        <v>38</v>
      </c>
      <c r="C89" s="17"/>
      <c r="D89" s="17"/>
      <c r="E89" s="17"/>
      <c r="F89" s="17"/>
      <c r="G89" s="32">
        <f>G12</f>
        <v>64000000</v>
      </c>
      <c r="IS89" s="1"/>
      <c r="IT89" s="1"/>
      <c r="IU89" s="1"/>
    </row>
    <row r="90" spans="1:255" ht="12" customHeight="1" x14ac:dyDescent="0.25">
      <c r="A90" s="23"/>
      <c r="B90" s="35" t="s">
        <v>39</v>
      </c>
      <c r="C90" s="36"/>
      <c r="D90" s="36"/>
      <c r="E90" s="36"/>
      <c r="F90" s="36"/>
      <c r="G90" s="122">
        <f>G89-G88</f>
        <v>10909371.954999998</v>
      </c>
      <c r="IS90" s="1"/>
      <c r="IT90" s="1"/>
      <c r="IU90" s="1"/>
    </row>
    <row r="91" spans="1:255" s="1" customFormat="1" ht="12" customHeight="1" x14ac:dyDescent="0.25">
      <c r="A91" s="23"/>
      <c r="B91" s="24" t="s">
        <v>40</v>
      </c>
      <c r="C91" s="25"/>
      <c r="D91" s="25"/>
      <c r="E91" s="25"/>
      <c r="F91" s="25"/>
      <c r="G91" s="65"/>
    </row>
    <row r="92" spans="1:255" s="1" customFormat="1" ht="12.75" customHeight="1" thickBot="1" x14ac:dyDescent="0.3">
      <c r="A92" s="23"/>
      <c r="B92" s="37"/>
      <c r="C92" s="25"/>
      <c r="D92" s="25"/>
      <c r="E92" s="25"/>
      <c r="F92" s="25"/>
      <c r="G92" s="65"/>
    </row>
    <row r="93" spans="1:255" s="1" customFormat="1" ht="12" customHeight="1" x14ac:dyDescent="0.25">
      <c r="A93" s="23"/>
      <c r="B93" s="48" t="s">
        <v>41</v>
      </c>
      <c r="C93" s="49"/>
      <c r="D93" s="49"/>
      <c r="E93" s="49"/>
      <c r="F93" s="50"/>
      <c r="G93" s="65"/>
    </row>
    <row r="94" spans="1:255" s="1" customFormat="1" ht="12" customHeight="1" x14ac:dyDescent="0.25">
      <c r="A94" s="23"/>
      <c r="B94" s="51" t="s">
        <v>42</v>
      </c>
      <c r="C94" s="22"/>
      <c r="D94" s="22"/>
      <c r="E94" s="22"/>
      <c r="F94" s="52"/>
      <c r="G94" s="65"/>
    </row>
    <row r="95" spans="1:255" s="1" customFormat="1" ht="12" customHeight="1" x14ac:dyDescent="0.25">
      <c r="A95" s="23"/>
      <c r="B95" s="51" t="s">
        <v>43</v>
      </c>
      <c r="C95" s="22"/>
      <c r="D95" s="22"/>
      <c r="E95" s="22"/>
      <c r="F95" s="52"/>
      <c r="G95" s="65"/>
    </row>
    <row r="96" spans="1:255" s="1" customFormat="1" ht="12" customHeight="1" x14ac:dyDescent="0.25">
      <c r="A96" s="23"/>
      <c r="B96" s="51" t="s">
        <v>143</v>
      </c>
      <c r="C96" s="22"/>
      <c r="D96" s="22"/>
      <c r="E96" s="22"/>
      <c r="F96" s="52"/>
      <c r="G96" s="65"/>
    </row>
    <row r="97" spans="1:7" s="1" customFormat="1" ht="12" customHeight="1" x14ac:dyDescent="0.25">
      <c r="A97" s="23"/>
      <c r="B97" s="51" t="s">
        <v>44</v>
      </c>
      <c r="C97" s="22"/>
      <c r="D97" s="22"/>
      <c r="E97" s="22"/>
      <c r="F97" s="52"/>
      <c r="G97" s="65"/>
    </row>
    <row r="98" spans="1:7" s="1" customFormat="1" ht="12" customHeight="1" x14ac:dyDescent="0.25">
      <c r="A98" s="23"/>
      <c r="B98" s="51" t="s">
        <v>45</v>
      </c>
      <c r="C98" s="22"/>
      <c r="D98" s="22"/>
      <c r="E98" s="22"/>
      <c r="F98" s="52"/>
      <c r="G98" s="65"/>
    </row>
    <row r="99" spans="1:7" s="1" customFormat="1" ht="12.75" customHeight="1" thickBot="1" x14ac:dyDescent="0.3">
      <c r="A99" s="23"/>
      <c r="B99" s="53" t="s">
        <v>46</v>
      </c>
      <c r="C99" s="54"/>
      <c r="D99" s="54"/>
      <c r="E99" s="54"/>
      <c r="F99" s="55"/>
      <c r="G99" s="65"/>
    </row>
    <row r="100" spans="1:7" s="1" customFormat="1" ht="12.75" customHeight="1" x14ac:dyDescent="0.25">
      <c r="A100" s="23"/>
      <c r="B100" s="46"/>
      <c r="C100" s="22"/>
      <c r="D100" s="22"/>
      <c r="E100" s="22"/>
      <c r="F100" s="22"/>
      <c r="G100" s="65"/>
    </row>
    <row r="101" spans="1:7" s="1" customFormat="1" ht="15" customHeight="1" thickBot="1" x14ac:dyDescent="0.3">
      <c r="A101" s="23"/>
      <c r="B101" s="75" t="s">
        <v>47</v>
      </c>
      <c r="C101" s="76"/>
      <c r="D101" s="45"/>
      <c r="E101" s="18"/>
      <c r="F101" s="18"/>
      <c r="G101" s="65"/>
    </row>
    <row r="102" spans="1:7" s="1" customFormat="1" ht="12" customHeight="1" x14ac:dyDescent="0.25">
      <c r="A102" s="23"/>
      <c r="B102" s="39" t="s">
        <v>33</v>
      </c>
      <c r="C102" s="70" t="s">
        <v>48</v>
      </c>
      <c r="D102" s="71" t="s">
        <v>49</v>
      </c>
      <c r="E102" s="18"/>
      <c r="F102" s="18"/>
      <c r="G102" s="65"/>
    </row>
    <row r="103" spans="1:7" s="1" customFormat="1" ht="12" customHeight="1" x14ac:dyDescent="0.25">
      <c r="A103" s="23"/>
      <c r="B103" s="40" t="s">
        <v>50</v>
      </c>
      <c r="C103" s="19">
        <f>G34</f>
        <v>17182000</v>
      </c>
      <c r="D103" s="41">
        <f>+C103/C109</f>
        <v>0.32363527486313426</v>
      </c>
      <c r="E103" s="18"/>
      <c r="F103" s="18"/>
      <c r="G103" s="65"/>
    </row>
    <row r="104" spans="1:7" s="1" customFormat="1" ht="12" customHeight="1" x14ac:dyDescent="0.25">
      <c r="A104" s="23"/>
      <c r="B104" s="40" t="s">
        <v>51</v>
      </c>
      <c r="C104" s="19">
        <f>G39</f>
        <v>66000</v>
      </c>
      <c r="D104" s="72">
        <f>+C104/C109</f>
        <v>1.2431572657994913E-3</v>
      </c>
      <c r="E104" s="18"/>
      <c r="F104" s="18"/>
      <c r="G104" s="65"/>
    </row>
    <row r="105" spans="1:7" s="1" customFormat="1" ht="12" customHeight="1" x14ac:dyDescent="0.25">
      <c r="A105" s="23"/>
      <c r="B105" s="40" t="s">
        <v>52</v>
      </c>
      <c r="C105" s="19">
        <f>G45</f>
        <v>227500</v>
      </c>
      <c r="D105" s="41">
        <f>(C105/C109)</f>
        <v>4.2851254237785503E-3</v>
      </c>
      <c r="E105" s="18"/>
      <c r="F105" s="18"/>
      <c r="G105" s="65"/>
    </row>
    <row r="106" spans="1:7" s="1" customFormat="1" ht="12" customHeight="1" x14ac:dyDescent="0.25">
      <c r="A106" s="23"/>
      <c r="B106" s="40" t="s">
        <v>28</v>
      </c>
      <c r="C106" s="19">
        <f>G79</f>
        <v>30207002.899999999</v>
      </c>
      <c r="D106" s="41">
        <f>(C106/C109)</f>
        <v>0.56897053232062589</v>
      </c>
      <c r="E106" s="18"/>
      <c r="F106" s="18"/>
      <c r="G106" s="65"/>
    </row>
    <row r="107" spans="1:7" s="1" customFormat="1" ht="12" customHeight="1" x14ac:dyDescent="0.25">
      <c r="A107" s="23"/>
      <c r="B107" s="40" t="s">
        <v>53</v>
      </c>
      <c r="C107" s="20">
        <f>G84</f>
        <v>2880000</v>
      </c>
      <c r="D107" s="41">
        <f>(C107/C109)</f>
        <v>5.4246862507614173E-2</v>
      </c>
      <c r="E107" s="21"/>
      <c r="F107" s="21"/>
      <c r="G107" s="65"/>
    </row>
    <row r="108" spans="1:7" s="1" customFormat="1" ht="12" customHeight="1" x14ac:dyDescent="0.25">
      <c r="A108" s="23"/>
      <c r="B108" s="40" t="s">
        <v>54</v>
      </c>
      <c r="C108" s="20">
        <f>G87</f>
        <v>2528125.145</v>
      </c>
      <c r="D108" s="41">
        <f>(C108/C109)</f>
        <v>4.7619047619047616E-2</v>
      </c>
      <c r="E108" s="21"/>
      <c r="F108" s="21"/>
      <c r="G108" s="65"/>
    </row>
    <row r="109" spans="1:7" s="1" customFormat="1" ht="12.75" customHeight="1" thickBot="1" x14ac:dyDescent="0.3">
      <c r="A109" s="23"/>
      <c r="B109" s="42" t="s">
        <v>55</v>
      </c>
      <c r="C109" s="43">
        <f>SUM(C103:C108)</f>
        <v>53090628.045000002</v>
      </c>
      <c r="D109" s="44">
        <f>SUM(D103:D108)</f>
        <v>1</v>
      </c>
      <c r="E109" s="21"/>
      <c r="F109" s="21"/>
      <c r="G109" s="65"/>
    </row>
    <row r="110" spans="1:7" s="1" customFormat="1" ht="12" customHeight="1" x14ac:dyDescent="0.25">
      <c r="A110" s="23"/>
      <c r="B110" s="37"/>
      <c r="C110" s="25"/>
      <c r="D110" s="25"/>
      <c r="E110" s="25"/>
      <c r="F110" s="25"/>
      <c r="G110" s="65"/>
    </row>
    <row r="111" spans="1:7" s="1" customFormat="1" ht="12.75" customHeight="1" thickBot="1" x14ac:dyDescent="0.3">
      <c r="A111" s="23"/>
      <c r="B111" s="38"/>
      <c r="C111" s="25"/>
      <c r="D111" s="25"/>
      <c r="E111" s="25"/>
      <c r="F111" s="25"/>
      <c r="G111" s="65"/>
    </row>
    <row r="112" spans="1:7" s="1" customFormat="1" ht="12" customHeight="1" thickBot="1" x14ac:dyDescent="0.3">
      <c r="A112" s="23"/>
      <c r="B112" s="77" t="s">
        <v>140</v>
      </c>
      <c r="C112" s="78"/>
      <c r="D112" s="78"/>
      <c r="E112" s="79"/>
      <c r="F112" s="21"/>
      <c r="G112" s="65"/>
    </row>
    <row r="113" spans="1:7" s="1" customFormat="1" ht="12" customHeight="1" x14ac:dyDescent="0.25">
      <c r="A113" s="23"/>
      <c r="B113" s="57" t="s">
        <v>141</v>
      </c>
      <c r="C113" s="69">
        <v>6000</v>
      </c>
      <c r="D113" s="69">
        <f>G9</f>
        <v>8000</v>
      </c>
      <c r="E113" s="69">
        <v>10000</v>
      </c>
      <c r="F113" s="56"/>
      <c r="G113" s="66"/>
    </row>
    <row r="114" spans="1:7" s="1" customFormat="1" ht="12.75" customHeight="1" thickBot="1" x14ac:dyDescent="0.3">
      <c r="A114" s="23"/>
      <c r="B114" s="42" t="s">
        <v>142</v>
      </c>
      <c r="C114" s="43">
        <f>(G88/C113)</f>
        <v>8848.4380075000008</v>
      </c>
      <c r="D114" s="43">
        <f>(G88/D113)</f>
        <v>6636.3285056250006</v>
      </c>
      <c r="E114" s="58">
        <f>(G88/E113)</f>
        <v>5309.0628045000003</v>
      </c>
      <c r="F114" s="56"/>
      <c r="G114" s="66"/>
    </row>
    <row r="115" spans="1:7" s="1" customFormat="1" ht="15.6" customHeight="1" x14ac:dyDescent="0.25">
      <c r="A115" s="23"/>
      <c r="B115" s="47" t="s">
        <v>56</v>
      </c>
      <c r="C115" s="22"/>
      <c r="D115" s="22"/>
      <c r="E115" s="22"/>
      <c r="F115" s="22"/>
      <c r="G115" s="67"/>
    </row>
  </sheetData>
  <mergeCells count="10">
    <mergeCell ref="B17:G17"/>
    <mergeCell ref="B101:C101"/>
    <mergeCell ref="B112:E112"/>
    <mergeCell ref="E9:F9"/>
    <mergeCell ref="E10:F10"/>
    <mergeCell ref="E11:F11"/>
    <mergeCell ref="E13:F13"/>
    <mergeCell ref="E14:F14"/>
    <mergeCell ref="E15:F15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2023-02-03T14:02:39Z</dcterms:modified>
</cp:coreProperties>
</file>