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495" windowWidth="28800" windowHeight="17505"/>
  </bookViews>
  <sheets>
    <sheet name="TOMATE INVERNADERO" sheetId="1" r:id="rId1"/>
  </sheets>
  <definedNames>
    <definedName name="_xlnm.Print_Area" localSheetId="0">'TOMATE INVERNADERO'!$A$1:$G$131</definedName>
  </definedNames>
  <calcPr calcId="162913"/>
</workbook>
</file>

<file path=xl/calcChain.xml><?xml version="1.0" encoding="utf-8"?>
<calcChain xmlns="http://schemas.openxmlformats.org/spreadsheetml/2006/main">
  <c r="G102" i="1" l="1"/>
  <c r="G73" i="1" l="1"/>
  <c r="G72" i="1"/>
  <c r="G81" i="1"/>
  <c r="G96" i="1" l="1"/>
  <c r="G95" i="1"/>
  <c r="G99" i="1"/>
  <c r="G98" i="1" l="1"/>
  <c r="G97" i="1" l="1"/>
  <c r="G94" i="1"/>
  <c r="G87" i="1"/>
  <c r="G79" i="1"/>
  <c r="G32" i="1"/>
  <c r="G88" i="1"/>
  <c r="G86" i="1"/>
  <c r="G85" i="1"/>
  <c r="G100" i="1" l="1"/>
  <c r="C123" i="1" s="1"/>
  <c r="G46" i="1"/>
  <c r="G47" i="1"/>
  <c r="G45" i="1"/>
  <c r="G84" i="1"/>
  <c r="G83" i="1"/>
  <c r="G34" i="1"/>
  <c r="G48" i="1" l="1"/>
  <c r="C121" i="1" s="1"/>
  <c r="G57" i="1"/>
  <c r="G58" i="1"/>
  <c r="G59" i="1"/>
  <c r="G60" i="1"/>
  <c r="G61" i="1"/>
  <c r="G63" i="1"/>
  <c r="G64" i="1"/>
  <c r="G65" i="1"/>
  <c r="G66" i="1"/>
  <c r="G67" i="1"/>
  <c r="G69" i="1"/>
  <c r="G70" i="1"/>
  <c r="G71" i="1"/>
  <c r="G75" i="1"/>
  <c r="G76" i="1"/>
  <c r="G78" i="1"/>
  <c r="G89" i="1"/>
  <c r="G80" i="1"/>
  <c r="G55" i="1" l="1"/>
  <c r="G22" i="1"/>
  <c r="G23" i="1"/>
  <c r="G24" i="1"/>
  <c r="G25" i="1"/>
  <c r="G26" i="1"/>
  <c r="G27" i="1"/>
  <c r="G28" i="1"/>
  <c r="G29" i="1"/>
  <c r="G30" i="1"/>
  <c r="G31" i="1"/>
  <c r="G33" i="1"/>
  <c r="G35" i="1"/>
  <c r="G21" i="1"/>
  <c r="G36" i="1" l="1"/>
  <c r="C119" i="1" s="1"/>
  <c r="G56" i="1"/>
  <c r="G53" i="1"/>
  <c r="G12" i="1"/>
  <c r="G105" i="1" s="1"/>
  <c r="G90" i="1" l="1"/>
  <c r="G103" i="1" l="1"/>
  <c r="C122" i="1"/>
  <c r="G104" i="1" l="1"/>
  <c r="C124" i="1"/>
  <c r="C125" i="1" s="1"/>
  <c r="D130" i="1" l="1"/>
  <c r="C130" i="1"/>
  <c r="G106" i="1"/>
  <c r="D122" i="1"/>
  <c r="D119" i="1"/>
  <c r="D123" i="1"/>
  <c r="D121" i="1"/>
  <c r="E130" i="1"/>
  <c r="D124" i="1"/>
  <c r="D125" i="1" l="1"/>
</calcChain>
</file>

<file path=xl/sharedStrings.xml><?xml version="1.0" encoding="utf-8"?>
<sst xmlns="http://schemas.openxmlformats.org/spreadsheetml/2006/main" count="268" uniqueCount="168">
  <si>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</si>
  <si>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</si>
  <si>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</si>
  <si>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</si>
  <si>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</si>
  <si>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</si>
  <si>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</si>
  <si>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</si>
  <si>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</si>
  <si>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</si>
  <si>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</si>
  <si>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</si>
  <si>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</si>
  <si>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</si>
  <si>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</si>
  <si>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</si>
  <si>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</si>
  <si>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</si>
  <si>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</si>
  <si>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</si>
  <si>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</si>
  <si>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</si>
  <si>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</si>
  <si>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</si>
  <si>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</si>
  <si>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</si>
  <si>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</si>
  <si>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</si>
  <si>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</si>
  <si>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</si>
  <si>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</si>
  <si>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</si>
  <si>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</si>
  <si>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</si>
  <si>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</si>
  <si>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</si>
  <si>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</si>
  <si>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</si>
  <si>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</si>
  <si>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</si>
  <si>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</si>
  <si>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</si>
  <si>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</si>
  <si>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</si>
  <si>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</si>
  <si>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</si>
  <si>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</si>
  <si>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</si>
  <si>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</si>
  <si>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</si>
  <si>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</si>
  <si>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</si>
  <si>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</si>
  <si>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</si>
  <si>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7742, Atilla, Alamina, etc.</t>
  </si>
  <si>
    <t>Doñihue</t>
  </si>
  <si>
    <t>Mercado Mayorista Local.</t>
  </si>
  <si>
    <t>Fertilización base</t>
  </si>
  <si>
    <t>Colocación de mulch</t>
  </si>
  <si>
    <t>Plantación</t>
  </si>
  <si>
    <t>Amarra</t>
  </si>
  <si>
    <t>Envoltura</t>
  </si>
  <si>
    <t>Deshoje</t>
  </si>
  <si>
    <t>Desbrote</t>
  </si>
  <si>
    <t>Despunte</t>
  </si>
  <si>
    <t>Riegos</t>
  </si>
  <si>
    <t>Recolección Tomate</t>
  </si>
  <si>
    <t xml:space="preserve">Cincel </t>
  </si>
  <si>
    <t>Rastraje</t>
  </si>
  <si>
    <t>Colocacion laterales de riego</t>
  </si>
  <si>
    <t>Incorporacion M.O.</t>
  </si>
  <si>
    <t>Junio</t>
  </si>
  <si>
    <t>Junio - Julio</t>
  </si>
  <si>
    <t>Agosto</t>
  </si>
  <si>
    <t>Julio -  Enero</t>
  </si>
  <si>
    <t>Julio -  Diciembre</t>
  </si>
  <si>
    <t>Noviembre -  Enero</t>
  </si>
  <si>
    <t>FUNGUICIDAS / BACTERICIDAS</t>
  </si>
  <si>
    <t>Bravo 720</t>
  </si>
  <si>
    <t>Agosto - Diciembre</t>
  </si>
  <si>
    <t>Kg</t>
  </si>
  <si>
    <t>Actara 25 WG</t>
  </si>
  <si>
    <t>Evisect 50 sp</t>
  </si>
  <si>
    <t>Kelpack</t>
  </si>
  <si>
    <t>Zoberaminol Foliar</t>
  </si>
  <si>
    <t>Agosto - Noviembre</t>
  </si>
  <si>
    <t>Octubre - Diciembre</t>
  </si>
  <si>
    <t>Embalado</t>
  </si>
  <si>
    <t>Junio - Juilio</t>
  </si>
  <si>
    <t>Manto Termico</t>
  </si>
  <si>
    <t>Cinta Garreta</t>
  </si>
  <si>
    <t>Julio - Agosto</t>
  </si>
  <si>
    <t>JM</t>
  </si>
  <si>
    <t>Junio  -  Julio</t>
  </si>
  <si>
    <t>Rotovator / Acamellonadora.</t>
  </si>
  <si>
    <t>Strepto plus wp</t>
  </si>
  <si>
    <t>Acido Fosforico</t>
  </si>
  <si>
    <t>Abejorros</t>
  </si>
  <si>
    <t>Cajon</t>
  </si>
  <si>
    <t>Energia Electrica Bomba Hidraulica</t>
  </si>
  <si>
    <t>Drench</t>
  </si>
  <si>
    <t>Zoberaminol Radicular</t>
  </si>
  <si>
    <t>Bug Scan</t>
  </si>
  <si>
    <t>Guano Comercial Rosario</t>
  </si>
  <si>
    <t>Mezcla Hortalicera 17-20-20</t>
  </si>
  <si>
    <t>ha</t>
  </si>
  <si>
    <t>Julio - Diciembre</t>
  </si>
  <si>
    <t>Mantencion Sistema de riego e invernaderos</t>
  </si>
  <si>
    <t>PRECIO ESPERADO ($/kg)</t>
  </si>
  <si>
    <t>Cajones "toritos"</t>
  </si>
  <si>
    <t>cajones</t>
  </si>
  <si>
    <t>Diciembre</t>
  </si>
  <si>
    <t>Otros costos de ventas</t>
  </si>
  <si>
    <t>c/u</t>
  </si>
  <si>
    <t xml:space="preserve"> </t>
  </si>
  <si>
    <t>Polietileno techo Inv. 0,20 mm</t>
  </si>
  <si>
    <t>Abril</t>
  </si>
  <si>
    <t>Polietileno laterales Inv. 0,15 mm</t>
  </si>
  <si>
    <t>RENDIMIENTO (kg/Há.)</t>
  </si>
  <si>
    <t>Rendimiento (kg/ha)</t>
  </si>
  <si>
    <t>Costo unitario ($/kg  (*)</t>
  </si>
  <si>
    <t>ESCENARIOS COSTO UNITARIO  ($/kg)</t>
  </si>
  <si>
    <t>Aplicación de fitosanitarios y hormoneo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</si>
  <si>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</si>
  <si>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</si>
  <si>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</t>
  </si>
  <si>
    <t xml:space="preserve">L </t>
  </si>
  <si>
    <t>Octubre</t>
  </si>
  <si>
    <t>Noviembre - Diciembre</t>
  </si>
  <si>
    <t>Engeo 247 SC</t>
  </si>
  <si>
    <t>Octubre - Noviembre</t>
  </si>
  <si>
    <t>Mulch</t>
  </si>
  <si>
    <t>Todas</t>
  </si>
  <si>
    <t>Plantin TOMATE</t>
  </si>
  <si>
    <t>Nitrato de calcio</t>
  </si>
  <si>
    <t>Nitrato de Magnesio</t>
  </si>
  <si>
    <t>Nitrato de potasio</t>
  </si>
  <si>
    <t>Ultrasol Crecimiento</t>
  </si>
  <si>
    <t>Muriato de potasio</t>
  </si>
  <si>
    <t>Previcur Energy 840 SL</t>
  </si>
  <si>
    <t>Agrocopper SP</t>
  </si>
  <si>
    <t>Topas 200 EW</t>
  </si>
  <si>
    <t>Bull SC</t>
  </si>
  <si>
    <t>Solubor</t>
  </si>
  <si>
    <t>Fosfimax 40-20</t>
  </si>
  <si>
    <t>Feromonas tuta absoluta.</t>
  </si>
  <si>
    <t>Enero</t>
  </si>
  <si>
    <t>FERTILIZACION FOLIAR</t>
  </si>
  <si>
    <t>BIOESTIMULANTES</t>
  </si>
  <si>
    <t>FERTILIZANTES/ ENMIENDAS ORGANICAS</t>
  </si>
  <si>
    <t>u</t>
  </si>
  <si>
    <t xml:space="preserve">Delfin WG </t>
  </si>
  <si>
    <t>Rollo</t>
  </si>
  <si>
    <t>Excel grow</t>
  </si>
  <si>
    <t>Noviembre-Diciembre</t>
  </si>
  <si>
    <t>Heladas - Sequia</t>
  </si>
  <si>
    <t>Junio- Julio</t>
  </si>
  <si>
    <t>Julio- Octubre</t>
  </si>
  <si>
    <t>Julio - Octubre</t>
  </si>
  <si>
    <t>Agosto - Octubre</t>
  </si>
  <si>
    <t>Septiembre - Noviembre</t>
  </si>
  <si>
    <t>2. Precio de insumos corresponde a  precios  colocados en el predio.</t>
  </si>
  <si>
    <t>3. Los insumos aplicados (tipo y dosis) son referenciales y deben corresponder al territorio en particular.</t>
  </si>
  <si>
    <t>4. El costo de la maquinaria incluye costo del operador, combustible y  arriendo de la maquinaria propiamente tal.</t>
  </si>
  <si>
    <t>5. El  costo de la mano de obra incluye impuestos e  imposiciones.</t>
  </si>
  <si>
    <t>6. Densidad de plantación 1,5 m  x 0,2 m (33.000 plantas /ha)</t>
  </si>
  <si>
    <t>PLANTAS</t>
  </si>
  <si>
    <t>TOMATE INVERNADERO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</si>
</sst>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#,##0_ ;\-#,##0\ "/>
    <numFmt numFmtId="166" formatCode="&quot; &quot;* #,##0&quot;   &quot;;&quot;-&quot;* #,##0&quot;   &quot;;&quot; &quot;* &quot;-&quot;??&quot;  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Protection="0"/>
    <xf numFmtId="42" fontId="4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33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14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16" xfId="0" applyFont="1" applyFill="1" applyBorder="1" applyAlignment="1"/>
    <xf numFmtId="0" fontId="1" fillId="2" borderId="38" xfId="0" applyFont="1" applyFill="1" applyBorder="1" applyAlignment="1"/>
    <xf numFmtId="3" fontId="3" fillId="2" borderId="6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3" fillId="7" borderId="30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42" fontId="1" fillId="2" borderId="1" xfId="1" applyFont="1" applyFill="1" applyBorder="1" applyAlignment="1"/>
    <xf numFmtId="0" fontId="1" fillId="0" borderId="0" xfId="0" applyFont="1" applyAlignment="1"/>
    <xf numFmtId="0" fontId="1" fillId="2" borderId="2" xfId="0" applyFont="1" applyFill="1" applyBorder="1" applyAlignment="1"/>
    <xf numFmtId="42" fontId="1" fillId="2" borderId="3" xfId="1" applyFont="1" applyFill="1" applyBorder="1" applyAlignment="1"/>
    <xf numFmtId="49" fontId="5" fillId="3" borderId="5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1" fillId="2" borderId="17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42" fontId="5" fillId="2" borderId="16" xfId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horizontal="center"/>
    </xf>
    <xf numFmtId="42" fontId="1" fillId="2" borderId="34" xfId="1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2" fontId="1" fillId="2" borderId="36" xfId="1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horizontal="center"/>
    </xf>
    <xf numFmtId="42" fontId="1" fillId="2" borderId="39" xfId="1" applyFont="1" applyFill="1" applyBorder="1" applyAlignment="1"/>
    <xf numFmtId="42" fontId="1" fillId="2" borderId="16" xfId="1" applyFont="1" applyFill="1" applyBorder="1" applyAlignment="1"/>
    <xf numFmtId="42" fontId="1" fillId="6" borderId="16" xfId="1" applyFont="1" applyFill="1" applyBorder="1" applyAlignment="1"/>
    <xf numFmtId="49" fontId="3" fillId="2" borderId="27" xfId="0" applyNumberFormat="1" applyFont="1" applyFill="1" applyBorder="1" applyAlignment="1">
      <alignment vertical="center"/>
    </xf>
    <xf numFmtId="9" fontId="1" fillId="2" borderId="28" xfId="0" applyNumberFormat="1" applyFont="1" applyFill="1" applyBorder="1" applyAlignment="1">
      <alignment horizontal="center"/>
    </xf>
    <xf numFmtId="42" fontId="5" fillId="6" borderId="16" xfId="1" applyFont="1" applyFill="1" applyBorder="1" applyAlignment="1">
      <alignment vertical="center"/>
    </xf>
    <xf numFmtId="49" fontId="3" fillId="7" borderId="29" xfId="0" applyNumberFormat="1" applyFont="1" applyFill="1" applyBorder="1" applyAlignment="1">
      <alignment vertical="center"/>
    </xf>
    <xf numFmtId="9" fontId="3" fillId="7" borderId="31" xfId="0" applyNumberFormat="1" applyFont="1" applyFill="1" applyBorder="1" applyAlignment="1">
      <alignment horizontal="center" vertical="center"/>
    </xf>
    <xf numFmtId="49" fontId="3" fillId="7" borderId="40" xfId="0" applyNumberFormat="1" applyFont="1" applyFill="1" applyBorder="1" applyAlignment="1">
      <alignment vertical="center"/>
    </xf>
    <xf numFmtId="42" fontId="3" fillId="6" borderId="16" xfId="1" applyFont="1" applyFill="1" applyBorder="1" applyAlignment="1">
      <alignment vertical="center"/>
    </xf>
    <xf numFmtId="42" fontId="3" fillId="2" borderId="16" xfId="1" applyFont="1" applyFill="1" applyBorder="1" applyAlignment="1">
      <alignment vertical="center"/>
    </xf>
    <xf numFmtId="164" fontId="3" fillId="7" borderId="3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2" fontId="1" fillId="0" borderId="0" xfId="1" applyFont="1" applyAlignment="1"/>
    <xf numFmtId="41" fontId="3" fillId="7" borderId="41" xfId="2" applyFont="1" applyFill="1" applyBorder="1" applyAlignment="1">
      <alignment vertical="center"/>
    </xf>
    <xf numFmtId="41" fontId="3" fillId="7" borderId="41" xfId="2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/>
    </xf>
    <xf numFmtId="41" fontId="3" fillId="7" borderId="42" xfId="2" applyFont="1" applyFill="1" applyBorder="1" applyAlignment="1">
      <alignment horizontal="center" vertical="center"/>
    </xf>
    <xf numFmtId="164" fontId="3" fillId="7" borderId="31" xfId="0" applyNumberFormat="1" applyFont="1" applyFill="1" applyBorder="1" applyAlignment="1">
      <alignment horizontal="center" vertical="center"/>
    </xf>
    <xf numFmtId="49" fontId="3" fillId="7" borderId="46" xfId="0" applyNumberFormat="1" applyFont="1" applyFill="1" applyBorder="1" applyAlignment="1">
      <alignment vertical="center"/>
    </xf>
    <xf numFmtId="49" fontId="3" fillId="7" borderId="44" xfId="0" applyNumberFormat="1" applyFont="1" applyFill="1" applyBorder="1" applyAlignment="1">
      <alignment vertical="center"/>
    </xf>
    <xf numFmtId="49" fontId="1" fillId="7" borderId="47" xfId="0" applyNumberFormat="1" applyFont="1" applyFill="1" applyBorder="1" applyAlignment="1">
      <alignment horizontal="center"/>
    </xf>
    <xf numFmtId="0" fontId="1" fillId="8" borderId="50" xfId="0" applyFont="1" applyFill="1" applyBorder="1" applyAlignment="1">
      <alignment horizontal="center"/>
    </xf>
    <xf numFmtId="0" fontId="5" fillId="8" borderId="48" xfId="0" applyFont="1" applyFill="1" applyBorder="1" applyAlignment="1">
      <alignment vertical="center"/>
    </xf>
    <xf numFmtId="49" fontId="7" fillId="8" borderId="49" xfId="0" applyNumberFormat="1" applyFont="1" applyFill="1" applyBorder="1" applyAlignment="1">
      <alignment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7" fillId="8" borderId="48" xfId="0" applyNumberFormat="1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0" fillId="2" borderId="4" xfId="0" applyFill="1" applyBorder="1"/>
    <xf numFmtId="3" fontId="10" fillId="0" borderId="51" xfId="0" applyNumberFormat="1" applyFont="1" applyBorder="1" applyAlignment="1">
      <alignment horizontal="right" vertical="center"/>
    </xf>
    <xf numFmtId="0" fontId="1" fillId="2" borderId="7" xfId="0" applyFont="1" applyFill="1" applyBorder="1"/>
    <xf numFmtId="49" fontId="2" fillId="3" borderId="45" xfId="0" applyNumberFormat="1" applyFont="1" applyFill="1" applyBorder="1" applyAlignment="1">
      <alignment horizontal="left" wrapText="1"/>
    </xf>
    <xf numFmtId="49" fontId="2" fillId="3" borderId="43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17" fontId="10" fillId="0" borderId="51" xfId="0" applyNumberFormat="1" applyFont="1" applyBorder="1" applyAlignment="1">
      <alignment horizontal="right" vertical="center"/>
    </xf>
    <xf numFmtId="49" fontId="1" fillId="2" borderId="45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vertical="center" wrapText="1"/>
    </xf>
    <xf numFmtId="165" fontId="10" fillId="0" borderId="51" xfId="0" applyNumberFormat="1" applyFont="1" applyFill="1" applyBorder="1" applyAlignment="1">
      <alignment horizontal="right" vertical="center"/>
    </xf>
    <xf numFmtId="0" fontId="10" fillId="0" borderId="51" xfId="0" applyFont="1" applyBorder="1" applyAlignment="1">
      <alignment horizontal="right" vertical="center" wrapText="1"/>
    </xf>
    <xf numFmtId="49" fontId="1" fillId="2" borderId="45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0" fillId="0" borderId="51" xfId="0" applyFont="1" applyBorder="1" applyAlignment="1">
      <alignment horizontal="right" vertical="center"/>
    </xf>
    <xf numFmtId="0" fontId="0" fillId="2" borderId="1" xfId="0" applyFont="1" applyFill="1" applyBorder="1" applyAlignment="1"/>
    <xf numFmtId="0" fontId="11" fillId="2" borderId="8" xfId="0" applyFont="1" applyFill="1" applyBorder="1" applyAlignment="1">
      <alignment wrapText="1"/>
    </xf>
    <xf numFmtId="14" fontId="11" fillId="2" borderId="9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/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3" fillId="3" borderId="13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1" fillId="2" borderId="15" xfId="0" applyFont="1" applyFill="1" applyBorder="1" applyAlignment="1"/>
    <xf numFmtId="3" fontId="11" fillId="2" borderId="15" xfId="0" applyNumberFormat="1" applyFont="1" applyFill="1" applyBorder="1" applyAlignment="1"/>
    <xf numFmtId="0" fontId="0" fillId="0" borderId="16" xfId="0" applyNumberFormat="1" applyFont="1" applyBorder="1" applyAlignment="1"/>
    <xf numFmtId="0" fontId="11" fillId="2" borderId="18" xfId="0" applyFont="1" applyFill="1" applyBorder="1" applyAlignment="1"/>
    <xf numFmtId="3" fontId="11" fillId="2" borderId="18" xfId="0" applyNumberFormat="1" applyFont="1" applyFill="1" applyBorder="1" applyAlignment="1"/>
    <xf numFmtId="49" fontId="15" fillId="5" borderId="19" xfId="0" applyNumberFormat="1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166" fontId="15" fillId="5" borderId="21" xfId="0" applyNumberFormat="1" applyFont="1" applyFill="1" applyBorder="1" applyAlignment="1">
      <alignment vertical="center"/>
    </xf>
    <xf numFmtId="49" fontId="15" fillId="3" borderId="22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6" fontId="15" fillId="3" borderId="23" xfId="0" applyNumberFormat="1" applyFont="1" applyFill="1" applyBorder="1" applyAlignment="1">
      <alignment vertical="center"/>
    </xf>
    <xf numFmtId="49" fontId="15" fillId="5" borderId="22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6" fontId="15" fillId="5" borderId="23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6" fontId="15" fillId="9" borderId="26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9913</xdr:colOff>
      <xdr:row>0</xdr:row>
      <xdr:rowOff>47659</xdr:rowOff>
    </xdr:from>
    <xdr:to>
      <xdr:col>6</xdr:col>
      <xdr:colOff>965105</xdr:colOff>
      <xdr:row>7</xdr:row>
      <xdr:rowOff>107019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4" y="47659"/>
          <a:ext cx="7632238" cy="1403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1"/>
  <sheetViews>
    <sheetView showGridLines="0" tabSelected="1" topLeftCell="B1" zoomScale="125" zoomScaleNormal="125" workbookViewId="0">
      <selection activeCell="D14" sqref="D14"/>
    </sheetView>
  </sheetViews>
  <sheetFormatPr baseColWidth="10" defaultColWidth="10.85546875" defaultRowHeight="11.25" customHeight="1" x14ac:dyDescent="0.25"/>
  <cols>
    <col min="1" max="1" width="4.42578125" style="15" customWidth="1"/>
    <col min="2" max="2" width="32.42578125" style="15" customWidth="1"/>
    <col min="3" max="3" width="20.140625" style="15" customWidth="1"/>
    <col min="4" max="4" width="9.42578125" style="51" customWidth="1"/>
    <col min="5" max="5" width="14.42578125" style="51" customWidth="1"/>
    <col min="6" max="6" width="11" style="52" customWidth="1"/>
    <col min="7" max="7" width="15.85546875" style="52" bestFit="1" customWidth="1"/>
    <col min="8" max="9" width="10.85546875" style="15" customWidth="1"/>
    <col min="10" max="10" width="15.7109375" style="15" bestFit="1" customWidth="1"/>
    <col min="11" max="255" width="10.85546875" style="15" customWidth="1"/>
    <col min="256" max="16384" width="10.85546875" style="18"/>
  </cols>
  <sheetData>
    <row r="1" spans="1:255" ht="15" customHeight="1" x14ac:dyDescent="0.25">
      <c r="A1" s="2"/>
      <c r="B1" s="2"/>
      <c r="C1" s="2"/>
      <c r="D1" s="16"/>
      <c r="E1" s="16"/>
      <c r="F1" s="17"/>
      <c r="G1" s="17"/>
    </row>
    <row r="2" spans="1:255" ht="15" customHeight="1" x14ac:dyDescent="0.25">
      <c r="A2" s="2"/>
      <c r="B2" s="2"/>
      <c r="C2" s="2"/>
      <c r="D2" s="16"/>
      <c r="E2" s="16"/>
      <c r="F2" s="17"/>
      <c r="G2" s="17"/>
    </row>
    <row r="3" spans="1:255" ht="15" customHeight="1" x14ac:dyDescent="0.25">
      <c r="A3" s="2"/>
      <c r="B3" s="2"/>
      <c r="C3" s="2"/>
      <c r="D3" s="16"/>
      <c r="E3" s="16"/>
      <c r="F3" s="17"/>
      <c r="G3" s="17"/>
    </row>
    <row r="4" spans="1:255" ht="15" customHeight="1" x14ac:dyDescent="0.25">
      <c r="A4" s="2"/>
      <c r="B4" s="2"/>
      <c r="C4" s="2"/>
      <c r="D4" s="16"/>
      <c r="E4" s="16"/>
      <c r="F4" s="17"/>
      <c r="G4" s="17"/>
    </row>
    <row r="5" spans="1:255" ht="15" customHeight="1" x14ac:dyDescent="0.25">
      <c r="A5" s="2"/>
      <c r="B5" s="2"/>
      <c r="C5" s="2"/>
      <c r="D5" s="16"/>
      <c r="E5" s="16"/>
      <c r="F5" s="17"/>
      <c r="G5" s="17"/>
    </row>
    <row r="6" spans="1:255" ht="15" customHeight="1" x14ac:dyDescent="0.25">
      <c r="A6" s="2"/>
      <c r="B6" s="2"/>
      <c r="C6" s="2"/>
      <c r="D6" s="16"/>
      <c r="E6" s="16"/>
      <c r="F6" s="17"/>
      <c r="G6" s="17"/>
    </row>
    <row r="7" spans="1:255" ht="15" customHeight="1" x14ac:dyDescent="0.25">
      <c r="A7" s="2"/>
      <c r="B7" s="2"/>
      <c r="C7" s="2"/>
      <c r="D7" s="16"/>
      <c r="E7" s="16"/>
      <c r="F7" s="17"/>
      <c r="G7" s="17"/>
    </row>
    <row r="8" spans="1:255" ht="15" customHeight="1" x14ac:dyDescent="0.25">
      <c r="A8" s="2"/>
      <c r="B8" s="19"/>
      <c r="C8" s="3"/>
      <c r="D8" s="16"/>
      <c r="E8" s="22"/>
      <c r="F8" s="20"/>
      <c r="G8" s="20"/>
    </row>
    <row r="9" spans="1:255" s="77" customFormat="1" ht="27.75" customHeight="1" x14ac:dyDescent="0.25">
      <c r="A9" s="71"/>
      <c r="B9" s="21" t="s">
        <v>0</v>
      </c>
      <c r="C9" s="72" t="s">
        <v>167</v>
      </c>
      <c r="D9" s="73"/>
      <c r="E9" s="74" t="s">
        <v>118</v>
      </c>
      <c r="F9" s="75"/>
      <c r="G9" s="72">
        <v>140000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1"/>
      <c r="B10" s="1" t="s">
        <v>1</v>
      </c>
      <c r="C10" s="78" t="s">
        <v>54</v>
      </c>
      <c r="D10" s="73"/>
      <c r="E10" s="79" t="s">
        <v>2</v>
      </c>
      <c r="F10" s="80"/>
      <c r="G10" s="78" t="s">
        <v>154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1"/>
      <c r="B11" s="1" t="s">
        <v>3</v>
      </c>
      <c r="C11" s="81" t="s">
        <v>4</v>
      </c>
      <c r="D11" s="73"/>
      <c r="E11" s="79" t="s">
        <v>108</v>
      </c>
      <c r="F11" s="80"/>
      <c r="G11" s="81">
        <v>700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1"/>
      <c r="B12" s="1" t="s">
        <v>5</v>
      </c>
      <c r="C12" s="81" t="s">
        <v>6</v>
      </c>
      <c r="D12" s="73"/>
      <c r="E12" s="67" t="s">
        <v>7</v>
      </c>
      <c r="F12" s="68"/>
      <c r="G12" s="72">
        <f>(G9*G11)</f>
        <v>98000000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 x14ac:dyDescent="0.25">
      <c r="A13" s="71"/>
      <c r="B13" s="1" t="s">
        <v>8</v>
      </c>
      <c r="C13" s="82" t="s">
        <v>55</v>
      </c>
      <c r="D13" s="73"/>
      <c r="E13" s="79" t="s">
        <v>9</v>
      </c>
      <c r="F13" s="80"/>
      <c r="G13" s="82" t="s">
        <v>56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1"/>
      <c r="B14" s="1" t="s">
        <v>10</v>
      </c>
      <c r="C14" s="78" t="s">
        <v>132</v>
      </c>
      <c r="D14" s="73"/>
      <c r="E14" s="79" t="s">
        <v>11</v>
      </c>
      <c r="F14" s="80"/>
      <c r="G14" s="78" t="s">
        <v>154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1"/>
      <c r="B15" s="1" t="s">
        <v>12</v>
      </c>
      <c r="C15" s="82" t="s">
        <v>146</v>
      </c>
      <c r="D15" s="73"/>
      <c r="E15" s="83" t="s">
        <v>13</v>
      </c>
      <c r="F15" s="84"/>
      <c r="G15" s="85" t="s">
        <v>155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customFormat="1" ht="12" customHeight="1" x14ac:dyDescent="0.25">
      <c r="A16" s="86"/>
      <c r="B16" s="87"/>
      <c r="C16" s="88"/>
      <c r="D16" s="89"/>
      <c r="E16" s="90"/>
      <c r="F16" s="90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</row>
    <row r="17" spans="1:255" customFormat="1" ht="12" customHeight="1" x14ac:dyDescent="0.25">
      <c r="A17" s="93"/>
      <c r="B17" s="94" t="s">
        <v>14</v>
      </c>
      <c r="C17" s="95"/>
      <c r="D17" s="95"/>
      <c r="E17" s="95"/>
      <c r="F17" s="95"/>
      <c r="G17" s="95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</row>
    <row r="18" spans="1:255" customFormat="1" ht="12" customHeight="1" x14ac:dyDescent="0.25">
      <c r="A18" s="86"/>
      <c r="B18" s="96"/>
      <c r="C18" s="97"/>
      <c r="D18" s="97"/>
      <c r="E18" s="97"/>
      <c r="F18" s="98"/>
      <c r="G18" s="99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</row>
    <row r="19" spans="1:255" customFormat="1" ht="12" customHeight="1" x14ac:dyDescent="0.25">
      <c r="A19" s="100"/>
      <c r="B19" s="24" t="s">
        <v>15</v>
      </c>
      <c r="C19" s="4"/>
      <c r="D19" s="25"/>
      <c r="E19" s="25"/>
      <c r="F19" s="101"/>
      <c r="G19" s="10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pans="1:255" customFormat="1" ht="24" customHeight="1" x14ac:dyDescent="0.25">
      <c r="A20" s="100"/>
      <c r="B20" s="26" t="s">
        <v>16</v>
      </c>
      <c r="C20" s="5" t="s">
        <v>17</v>
      </c>
      <c r="D20" s="5" t="s">
        <v>18</v>
      </c>
      <c r="E20" s="26" t="s">
        <v>19</v>
      </c>
      <c r="F20" s="5" t="s">
        <v>20</v>
      </c>
      <c r="G20" s="26" t="s">
        <v>21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  <row r="21" spans="1:255" s="109" customFormat="1" ht="12" customHeight="1" x14ac:dyDescent="0.25">
      <c r="A21" s="103"/>
      <c r="B21" s="104" t="s">
        <v>57</v>
      </c>
      <c r="C21" s="105" t="s">
        <v>22</v>
      </c>
      <c r="D21" s="105">
        <v>2</v>
      </c>
      <c r="E21" s="105" t="s">
        <v>71</v>
      </c>
      <c r="F21" s="106">
        <v>25000</v>
      </c>
      <c r="G21" s="107">
        <f>D21*F21</f>
        <v>50000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</row>
    <row r="22" spans="1:255" s="109" customFormat="1" ht="12" customHeight="1" x14ac:dyDescent="0.25">
      <c r="A22" s="103"/>
      <c r="B22" s="104" t="s">
        <v>70</v>
      </c>
      <c r="C22" s="105" t="s">
        <v>22</v>
      </c>
      <c r="D22" s="105">
        <v>2</v>
      </c>
      <c r="E22" s="105" t="s">
        <v>71</v>
      </c>
      <c r="F22" s="106">
        <v>25000</v>
      </c>
      <c r="G22" s="107">
        <f t="shared" ref="G22:G33" si="0">D22*F22</f>
        <v>50000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</row>
    <row r="23" spans="1:255" s="109" customFormat="1" ht="12" customHeight="1" x14ac:dyDescent="0.25">
      <c r="A23" s="103"/>
      <c r="B23" s="104" t="s">
        <v>58</v>
      </c>
      <c r="C23" s="105" t="s">
        <v>22</v>
      </c>
      <c r="D23" s="105">
        <v>2</v>
      </c>
      <c r="E23" s="105" t="s">
        <v>71</v>
      </c>
      <c r="F23" s="106">
        <v>25000</v>
      </c>
      <c r="G23" s="107">
        <f t="shared" si="0"/>
        <v>50000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</row>
    <row r="24" spans="1:255" s="109" customFormat="1" ht="12" customHeight="1" x14ac:dyDescent="0.25">
      <c r="A24" s="103"/>
      <c r="B24" s="104" t="s">
        <v>69</v>
      </c>
      <c r="C24" s="105" t="s">
        <v>22</v>
      </c>
      <c r="D24" s="105">
        <v>2</v>
      </c>
      <c r="E24" s="105" t="s">
        <v>71</v>
      </c>
      <c r="F24" s="106">
        <v>25000</v>
      </c>
      <c r="G24" s="107">
        <f t="shared" si="0"/>
        <v>50000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</row>
    <row r="25" spans="1:255" s="109" customFormat="1" ht="12" customHeight="1" x14ac:dyDescent="0.25">
      <c r="A25" s="103"/>
      <c r="B25" s="104" t="s">
        <v>59</v>
      </c>
      <c r="C25" s="105" t="s">
        <v>22</v>
      </c>
      <c r="D25" s="105">
        <v>10</v>
      </c>
      <c r="E25" s="105" t="s">
        <v>72</v>
      </c>
      <c r="F25" s="106">
        <v>25000</v>
      </c>
      <c r="G25" s="107">
        <f t="shared" si="0"/>
        <v>250000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</row>
    <row r="26" spans="1:255" s="109" customFormat="1" ht="12" customHeight="1" x14ac:dyDescent="0.25">
      <c r="A26" s="103"/>
      <c r="B26" s="104" t="s">
        <v>60</v>
      </c>
      <c r="C26" s="105" t="s">
        <v>22</v>
      </c>
      <c r="D26" s="105">
        <v>30</v>
      </c>
      <c r="E26" s="105" t="s">
        <v>73</v>
      </c>
      <c r="F26" s="106">
        <v>25000</v>
      </c>
      <c r="G26" s="107">
        <f t="shared" si="0"/>
        <v>750000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</row>
    <row r="27" spans="1:255" s="109" customFormat="1" ht="12" customHeight="1" x14ac:dyDescent="0.25">
      <c r="A27" s="103"/>
      <c r="B27" s="104" t="s">
        <v>61</v>
      </c>
      <c r="C27" s="105" t="s">
        <v>22</v>
      </c>
      <c r="D27" s="105">
        <v>120</v>
      </c>
      <c r="E27" s="105" t="s">
        <v>85</v>
      </c>
      <c r="F27" s="106">
        <v>25000</v>
      </c>
      <c r="G27" s="107">
        <f t="shared" si="0"/>
        <v>3000000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</row>
    <row r="28" spans="1:255" s="109" customFormat="1" ht="12" customHeight="1" x14ac:dyDescent="0.25">
      <c r="A28" s="103"/>
      <c r="B28" s="104" t="s">
        <v>62</v>
      </c>
      <c r="C28" s="105" t="s">
        <v>22</v>
      </c>
      <c r="D28" s="105">
        <v>50</v>
      </c>
      <c r="E28" s="105" t="s">
        <v>86</v>
      </c>
      <c r="F28" s="106">
        <v>25000</v>
      </c>
      <c r="G28" s="107">
        <f t="shared" si="0"/>
        <v>1250000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</row>
    <row r="29" spans="1:255" s="109" customFormat="1" ht="12" customHeight="1" x14ac:dyDescent="0.25">
      <c r="A29" s="103"/>
      <c r="B29" s="104" t="s">
        <v>63</v>
      </c>
      <c r="C29" s="105" t="s">
        <v>22</v>
      </c>
      <c r="D29" s="105">
        <v>20</v>
      </c>
      <c r="E29" s="105" t="s">
        <v>85</v>
      </c>
      <c r="F29" s="106">
        <v>25000</v>
      </c>
      <c r="G29" s="107">
        <f t="shared" si="0"/>
        <v>500000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</row>
    <row r="30" spans="1:255" s="109" customFormat="1" ht="12" customHeight="1" x14ac:dyDescent="0.25">
      <c r="A30" s="103"/>
      <c r="B30" s="104" t="s">
        <v>64</v>
      </c>
      <c r="C30" s="105" t="s">
        <v>22</v>
      </c>
      <c r="D30" s="105">
        <v>20</v>
      </c>
      <c r="E30" s="105" t="s">
        <v>111</v>
      </c>
      <c r="F30" s="106">
        <v>25000</v>
      </c>
      <c r="G30" s="107">
        <f t="shared" si="0"/>
        <v>500000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</row>
    <row r="31" spans="1:255" s="109" customFormat="1" ht="12" customHeight="1" x14ac:dyDescent="0.25">
      <c r="A31" s="103"/>
      <c r="B31" s="104" t="s">
        <v>65</v>
      </c>
      <c r="C31" s="105" t="s">
        <v>22</v>
      </c>
      <c r="D31" s="105">
        <v>30</v>
      </c>
      <c r="E31" s="105" t="s">
        <v>74</v>
      </c>
      <c r="F31" s="106">
        <v>25000</v>
      </c>
      <c r="G31" s="107">
        <f t="shared" si="0"/>
        <v>750000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</row>
    <row r="32" spans="1:255" s="109" customFormat="1" ht="12" customHeight="1" x14ac:dyDescent="0.25">
      <c r="A32" s="103"/>
      <c r="B32" s="104" t="s">
        <v>100</v>
      </c>
      <c r="C32" s="105" t="s">
        <v>22</v>
      </c>
      <c r="D32" s="105">
        <v>4</v>
      </c>
      <c r="E32" s="105" t="s">
        <v>73</v>
      </c>
      <c r="F32" s="106">
        <v>25000</v>
      </c>
      <c r="G32" s="107">
        <f t="shared" si="0"/>
        <v>100000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</row>
    <row r="33" spans="1:255" s="109" customFormat="1" ht="12" customHeight="1" x14ac:dyDescent="0.25">
      <c r="A33" s="103"/>
      <c r="B33" s="104" t="s">
        <v>122</v>
      </c>
      <c r="C33" s="105" t="s">
        <v>22</v>
      </c>
      <c r="D33" s="105">
        <v>38</v>
      </c>
      <c r="E33" s="105" t="s">
        <v>75</v>
      </c>
      <c r="F33" s="106">
        <v>25000</v>
      </c>
      <c r="G33" s="107">
        <f t="shared" si="0"/>
        <v>950000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</row>
    <row r="34" spans="1:255" s="109" customFormat="1" ht="12" customHeight="1" x14ac:dyDescent="0.25">
      <c r="A34" s="103"/>
      <c r="B34" s="104" t="s">
        <v>66</v>
      </c>
      <c r="C34" s="105" t="s">
        <v>22</v>
      </c>
      <c r="D34" s="105">
        <v>100</v>
      </c>
      <c r="E34" s="105" t="s">
        <v>76</v>
      </c>
      <c r="F34" s="106">
        <v>25000</v>
      </c>
      <c r="G34" s="107">
        <f>D34*F34</f>
        <v>2500000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</row>
    <row r="35" spans="1:255" s="109" customFormat="1" ht="12" customHeight="1" x14ac:dyDescent="0.25">
      <c r="A35" s="103"/>
      <c r="B35" s="104" t="s">
        <v>87</v>
      </c>
      <c r="C35" s="105" t="s">
        <v>22</v>
      </c>
      <c r="D35" s="105">
        <v>100</v>
      </c>
      <c r="E35" s="105" t="s">
        <v>76</v>
      </c>
      <c r="F35" s="106">
        <v>25000</v>
      </c>
      <c r="G35" s="107">
        <f>D35*F35</f>
        <v>2500000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</row>
    <row r="36" spans="1:255" customFormat="1" ht="11.25" customHeight="1" x14ac:dyDescent="0.25">
      <c r="A36" s="92"/>
      <c r="B36" s="110" t="s">
        <v>23</v>
      </c>
      <c r="C36" s="111"/>
      <c r="D36" s="111"/>
      <c r="E36" s="111"/>
      <c r="F36" s="112"/>
      <c r="G36" s="113">
        <f>SUM(G21:G35)</f>
        <v>13250000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</row>
    <row r="37" spans="1:255" customFormat="1" ht="15.75" customHeight="1" x14ac:dyDescent="0.25">
      <c r="A37" s="100"/>
      <c r="B37" s="114"/>
      <c r="C37" s="115"/>
      <c r="D37" s="115"/>
      <c r="E37" s="115"/>
      <c r="F37" s="116"/>
      <c r="G37" s="116"/>
      <c r="H37" s="92"/>
      <c r="I37" s="92"/>
      <c r="J37" s="92"/>
      <c r="K37" s="11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</row>
    <row r="38" spans="1:255" customFormat="1" ht="12" customHeight="1" x14ac:dyDescent="0.25">
      <c r="A38" s="100"/>
      <c r="B38" s="24" t="s">
        <v>24</v>
      </c>
      <c r="C38" s="4"/>
      <c r="D38" s="25"/>
      <c r="E38" s="25"/>
      <c r="F38" s="101"/>
      <c r="G38" s="10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</row>
    <row r="39" spans="1:255" customFormat="1" ht="24" customHeight="1" x14ac:dyDescent="0.25">
      <c r="A39" s="100"/>
      <c r="B39" s="26" t="s">
        <v>16</v>
      </c>
      <c r="C39" s="5" t="s">
        <v>17</v>
      </c>
      <c r="D39" s="5" t="s">
        <v>18</v>
      </c>
      <c r="E39" s="26" t="s">
        <v>19</v>
      </c>
      <c r="F39" s="5" t="s">
        <v>20</v>
      </c>
      <c r="G39" s="26" t="s">
        <v>21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</row>
    <row r="40" spans="1:255" s="109" customFormat="1" ht="12" customHeight="1" x14ac:dyDescent="0.25">
      <c r="A40" s="103"/>
      <c r="B40" s="104"/>
      <c r="C40" s="105"/>
      <c r="D40" s="105"/>
      <c r="E40" s="105"/>
      <c r="F40" s="106"/>
      <c r="G40" s="107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</row>
    <row r="41" spans="1:255" customFormat="1" ht="11.25" customHeight="1" x14ac:dyDescent="0.25">
      <c r="A41" s="92"/>
      <c r="B41" s="110" t="s">
        <v>25</v>
      </c>
      <c r="C41" s="111"/>
      <c r="D41" s="111"/>
      <c r="E41" s="111"/>
      <c r="F41" s="112"/>
      <c r="G41" s="113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</row>
    <row r="42" spans="1:255" customFormat="1" ht="15.75" customHeight="1" x14ac:dyDescent="0.25">
      <c r="A42" s="100"/>
      <c r="B42" s="114"/>
      <c r="C42" s="115"/>
      <c r="D42" s="115"/>
      <c r="E42" s="115"/>
      <c r="F42" s="116"/>
      <c r="G42" s="116"/>
      <c r="H42" s="92"/>
      <c r="I42" s="92"/>
      <c r="J42" s="92"/>
      <c r="K42" s="117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</row>
    <row r="43" spans="1:255" customFormat="1" ht="12" customHeight="1" x14ac:dyDescent="0.25">
      <c r="A43" s="100"/>
      <c r="B43" s="24" t="s">
        <v>26</v>
      </c>
      <c r="C43" s="4"/>
      <c r="D43" s="25"/>
      <c r="E43" s="25"/>
      <c r="F43" s="101"/>
      <c r="G43" s="10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</row>
    <row r="44" spans="1:255" customFormat="1" ht="24" customHeight="1" x14ac:dyDescent="0.25">
      <c r="A44" s="100"/>
      <c r="B44" s="26" t="s">
        <v>16</v>
      </c>
      <c r="C44" s="5" t="s">
        <v>17</v>
      </c>
      <c r="D44" s="5" t="s">
        <v>18</v>
      </c>
      <c r="E44" s="26" t="s">
        <v>19</v>
      </c>
      <c r="F44" s="5" t="s">
        <v>20</v>
      </c>
      <c r="G44" s="26" t="s">
        <v>21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</row>
    <row r="45" spans="1:255" s="109" customFormat="1" ht="12" customHeight="1" x14ac:dyDescent="0.25">
      <c r="A45" s="103"/>
      <c r="B45" s="104" t="s">
        <v>67</v>
      </c>
      <c r="C45" s="105" t="s">
        <v>92</v>
      </c>
      <c r="D45" s="105">
        <v>1</v>
      </c>
      <c r="E45" s="105" t="s">
        <v>93</v>
      </c>
      <c r="F45" s="106">
        <v>126000</v>
      </c>
      <c r="G45" s="107">
        <f>D45*F45</f>
        <v>126000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</row>
    <row r="46" spans="1:255" s="109" customFormat="1" ht="12" customHeight="1" x14ac:dyDescent="0.25">
      <c r="A46" s="103"/>
      <c r="B46" s="104" t="s">
        <v>68</v>
      </c>
      <c r="C46" s="105" t="s">
        <v>92</v>
      </c>
      <c r="D46" s="105">
        <v>2</v>
      </c>
      <c r="E46" s="105" t="s">
        <v>93</v>
      </c>
      <c r="F46" s="106">
        <v>31500</v>
      </c>
      <c r="G46" s="107">
        <f>D46*F46</f>
        <v>63000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</row>
    <row r="47" spans="1:255" s="109" customFormat="1" ht="12" customHeight="1" x14ac:dyDescent="0.25">
      <c r="A47" s="103"/>
      <c r="B47" s="104" t="s">
        <v>94</v>
      </c>
      <c r="C47" s="105" t="s">
        <v>92</v>
      </c>
      <c r="D47" s="105">
        <v>2</v>
      </c>
      <c r="E47" s="105" t="s">
        <v>93</v>
      </c>
      <c r="F47" s="106">
        <v>126000</v>
      </c>
      <c r="G47" s="107">
        <f>D47*F47</f>
        <v>252000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</row>
    <row r="48" spans="1:255" customFormat="1" ht="11.25" customHeight="1" x14ac:dyDescent="0.25">
      <c r="A48" s="92"/>
      <c r="B48" s="110" t="s">
        <v>27</v>
      </c>
      <c r="C48" s="111"/>
      <c r="D48" s="111"/>
      <c r="E48" s="111"/>
      <c r="F48" s="112"/>
      <c r="G48" s="113">
        <f>SUM(G45:G47)</f>
        <v>441000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</row>
    <row r="49" spans="1:255" customFormat="1" ht="15.75" customHeight="1" x14ac:dyDescent="0.25">
      <c r="A49" s="100"/>
      <c r="B49" s="114"/>
      <c r="C49" s="115"/>
      <c r="D49" s="115"/>
      <c r="E49" s="115"/>
      <c r="F49" s="116"/>
      <c r="G49" s="116"/>
      <c r="H49" s="92"/>
      <c r="I49" s="92"/>
      <c r="J49" s="92"/>
      <c r="K49" s="117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</row>
    <row r="50" spans="1:255" customFormat="1" ht="12" customHeight="1" x14ac:dyDescent="0.25">
      <c r="A50" s="100"/>
      <c r="B50" s="24" t="s">
        <v>28</v>
      </c>
      <c r="C50" s="4"/>
      <c r="D50" s="25"/>
      <c r="E50" s="25"/>
      <c r="F50" s="101"/>
      <c r="G50" s="10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</row>
    <row r="51" spans="1:255" customFormat="1" ht="24" customHeight="1" x14ac:dyDescent="0.25">
      <c r="A51" s="100"/>
      <c r="B51" s="26" t="s">
        <v>29</v>
      </c>
      <c r="C51" s="5" t="s">
        <v>30</v>
      </c>
      <c r="D51" s="5" t="s">
        <v>31</v>
      </c>
      <c r="E51" s="26" t="s">
        <v>19</v>
      </c>
      <c r="F51" s="5" t="s">
        <v>20</v>
      </c>
      <c r="G51" s="26" t="s">
        <v>21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</row>
    <row r="52" spans="1:255" s="109" customFormat="1" ht="12" customHeight="1" x14ac:dyDescent="0.25">
      <c r="A52" s="103"/>
      <c r="B52" s="104" t="s">
        <v>166</v>
      </c>
      <c r="C52" s="105"/>
      <c r="D52" s="105"/>
      <c r="E52" s="105"/>
      <c r="F52" s="106"/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</row>
    <row r="53" spans="1:255" s="109" customFormat="1" ht="12" customHeight="1" x14ac:dyDescent="0.25">
      <c r="A53" s="103"/>
      <c r="B53" s="104" t="s">
        <v>133</v>
      </c>
      <c r="C53" s="105" t="s">
        <v>150</v>
      </c>
      <c r="D53" s="105">
        <v>33000</v>
      </c>
      <c r="E53" s="105" t="s">
        <v>156</v>
      </c>
      <c r="F53" s="106">
        <v>250</v>
      </c>
      <c r="G53" s="107">
        <f>(D53*F53)</f>
        <v>8250000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</row>
    <row r="54" spans="1:255" s="109" customFormat="1" ht="12" customHeight="1" x14ac:dyDescent="0.25">
      <c r="A54" s="103"/>
      <c r="B54" s="132" t="s">
        <v>149</v>
      </c>
      <c r="C54" s="105"/>
      <c r="D54" s="105"/>
      <c r="E54" s="105"/>
      <c r="F54" s="106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</row>
    <row r="55" spans="1:255" s="109" customFormat="1" ht="12" customHeight="1" x14ac:dyDescent="0.25">
      <c r="A55" s="103"/>
      <c r="B55" s="104" t="s">
        <v>103</v>
      </c>
      <c r="C55" s="105" t="s">
        <v>32</v>
      </c>
      <c r="D55" s="105">
        <v>7500</v>
      </c>
      <c r="E55" s="105" t="s">
        <v>71</v>
      </c>
      <c r="F55" s="106">
        <v>113</v>
      </c>
      <c r="G55" s="107">
        <f>D55*F55</f>
        <v>847500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</row>
    <row r="56" spans="1:255" s="109" customFormat="1" ht="12" customHeight="1" x14ac:dyDescent="0.25">
      <c r="A56" s="103"/>
      <c r="B56" s="104" t="s">
        <v>104</v>
      </c>
      <c r="C56" s="105" t="s">
        <v>32</v>
      </c>
      <c r="D56" s="105">
        <v>350</v>
      </c>
      <c r="E56" s="105" t="s">
        <v>71</v>
      </c>
      <c r="F56" s="106">
        <v>1282.8</v>
      </c>
      <c r="G56" s="107">
        <f>(D56*F56)</f>
        <v>448980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</row>
    <row r="57" spans="1:255" s="109" customFormat="1" ht="12" customHeight="1" x14ac:dyDescent="0.25">
      <c r="A57" s="103"/>
      <c r="B57" s="104" t="s">
        <v>134</v>
      </c>
      <c r="C57" s="105" t="s">
        <v>32</v>
      </c>
      <c r="D57" s="105">
        <v>900</v>
      </c>
      <c r="E57" s="105" t="s">
        <v>79</v>
      </c>
      <c r="F57" s="106">
        <v>1566</v>
      </c>
      <c r="G57" s="107">
        <f t="shared" ref="G57:G89" si="1">(D57*F57)</f>
        <v>1409400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</row>
    <row r="58" spans="1:255" s="109" customFormat="1" ht="12" customHeight="1" x14ac:dyDescent="0.25">
      <c r="A58" s="103"/>
      <c r="B58" s="104" t="s">
        <v>135</v>
      </c>
      <c r="C58" s="105" t="s">
        <v>32</v>
      </c>
      <c r="D58" s="105">
        <v>400</v>
      </c>
      <c r="E58" s="105" t="s">
        <v>79</v>
      </c>
      <c r="F58" s="106">
        <v>871.2</v>
      </c>
      <c r="G58" s="107">
        <f t="shared" si="1"/>
        <v>348480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</row>
    <row r="59" spans="1:255" s="109" customFormat="1" ht="12" customHeight="1" x14ac:dyDescent="0.25">
      <c r="A59" s="103"/>
      <c r="B59" s="104" t="s">
        <v>136</v>
      </c>
      <c r="C59" s="105" t="s">
        <v>32</v>
      </c>
      <c r="D59" s="105">
        <v>780</v>
      </c>
      <c r="E59" s="105" t="s">
        <v>79</v>
      </c>
      <c r="F59" s="106">
        <v>1711.2</v>
      </c>
      <c r="G59" s="107">
        <f t="shared" si="1"/>
        <v>1334736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08"/>
      <c r="GI59" s="108"/>
      <c r="GJ59" s="108"/>
      <c r="GK59" s="108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08"/>
      <c r="GW59" s="108"/>
      <c r="GX59" s="108"/>
      <c r="GY59" s="108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08"/>
      <c r="HK59" s="108"/>
      <c r="HL59" s="108"/>
      <c r="HM59" s="108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08"/>
      <c r="HY59" s="108"/>
      <c r="HZ59" s="108"/>
      <c r="IA59" s="108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08"/>
      <c r="IM59" s="108"/>
      <c r="IN59" s="108"/>
      <c r="IO59" s="108"/>
      <c r="IP59" s="108"/>
      <c r="IQ59" s="108"/>
      <c r="IR59" s="108"/>
      <c r="IS59" s="108"/>
      <c r="IT59" s="108"/>
      <c r="IU59" s="108"/>
    </row>
    <row r="60" spans="1:255" s="109" customFormat="1" ht="12" customHeight="1" x14ac:dyDescent="0.25">
      <c r="A60" s="103"/>
      <c r="B60" s="104" t="s">
        <v>137</v>
      </c>
      <c r="C60" s="105" t="s">
        <v>32</v>
      </c>
      <c r="D60" s="105">
        <v>200</v>
      </c>
      <c r="E60" s="105" t="s">
        <v>157</v>
      </c>
      <c r="F60" s="106">
        <v>2330</v>
      </c>
      <c r="G60" s="107">
        <f t="shared" si="1"/>
        <v>466000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</row>
    <row r="61" spans="1:255" s="109" customFormat="1" ht="12" customHeight="1" x14ac:dyDescent="0.25">
      <c r="A61" s="103"/>
      <c r="B61" s="104" t="s">
        <v>138</v>
      </c>
      <c r="C61" s="105" t="s">
        <v>32</v>
      </c>
      <c r="D61" s="105">
        <v>380</v>
      </c>
      <c r="E61" s="105" t="s">
        <v>79</v>
      </c>
      <c r="F61" s="106">
        <v>1932.4</v>
      </c>
      <c r="G61" s="107">
        <f t="shared" si="1"/>
        <v>734312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</row>
    <row r="62" spans="1:255" s="109" customFormat="1" ht="12" customHeight="1" x14ac:dyDescent="0.25">
      <c r="A62" s="103"/>
      <c r="B62" s="132" t="s">
        <v>77</v>
      </c>
      <c r="C62" s="105"/>
      <c r="D62" s="105"/>
      <c r="E62" s="105"/>
      <c r="F62" s="106"/>
      <c r="G62" s="107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08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  <c r="FM62" s="108"/>
      <c r="FN62" s="108"/>
      <c r="FO62" s="108"/>
      <c r="FP62" s="108"/>
      <c r="FQ62" s="108"/>
      <c r="FR62" s="108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08"/>
      <c r="IM62" s="108"/>
      <c r="IN62" s="108"/>
      <c r="IO62" s="108"/>
      <c r="IP62" s="108"/>
      <c r="IQ62" s="108"/>
      <c r="IR62" s="108"/>
      <c r="IS62" s="108"/>
      <c r="IT62" s="108"/>
      <c r="IU62" s="108"/>
    </row>
    <row r="63" spans="1:255" s="109" customFormat="1" ht="12" customHeight="1" x14ac:dyDescent="0.25">
      <c r="A63" s="103"/>
      <c r="B63" s="104" t="s">
        <v>139</v>
      </c>
      <c r="C63" s="105" t="s">
        <v>125</v>
      </c>
      <c r="D63" s="105">
        <v>0.5</v>
      </c>
      <c r="E63" s="105" t="s">
        <v>156</v>
      </c>
      <c r="F63" s="106">
        <v>86690</v>
      </c>
      <c r="G63" s="107">
        <f t="shared" si="1"/>
        <v>43345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08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8"/>
      <c r="IS63" s="108"/>
      <c r="IT63" s="108"/>
      <c r="IU63" s="108"/>
    </row>
    <row r="64" spans="1:255" s="109" customFormat="1" ht="12" customHeight="1" x14ac:dyDescent="0.25">
      <c r="A64" s="103"/>
      <c r="B64" s="104" t="s">
        <v>95</v>
      </c>
      <c r="C64" s="105" t="s">
        <v>80</v>
      </c>
      <c r="D64" s="105">
        <v>0.6</v>
      </c>
      <c r="E64" s="105" t="s">
        <v>158</v>
      </c>
      <c r="F64" s="106">
        <v>93490</v>
      </c>
      <c r="G64" s="107">
        <f t="shared" si="1"/>
        <v>56094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08"/>
      <c r="IM64" s="108"/>
      <c r="IN64" s="108"/>
      <c r="IO64" s="108"/>
      <c r="IP64" s="108"/>
      <c r="IQ64" s="108"/>
      <c r="IR64" s="108"/>
      <c r="IS64" s="108"/>
      <c r="IT64" s="108"/>
      <c r="IU64" s="108"/>
    </row>
    <row r="65" spans="1:255" s="109" customFormat="1" ht="12" customHeight="1" x14ac:dyDescent="0.25">
      <c r="A65" s="103"/>
      <c r="B65" s="104" t="s">
        <v>140</v>
      </c>
      <c r="C65" s="105" t="s">
        <v>80</v>
      </c>
      <c r="D65" s="105">
        <v>1</v>
      </c>
      <c r="E65" s="105" t="s">
        <v>79</v>
      </c>
      <c r="F65" s="106">
        <v>36850</v>
      </c>
      <c r="G65" s="107">
        <f t="shared" si="1"/>
        <v>36850</v>
      </c>
      <c r="H65" s="108"/>
      <c r="I65" s="108" t="s">
        <v>114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  <c r="GH65" s="108"/>
      <c r="GI65" s="108"/>
      <c r="GJ65" s="108"/>
      <c r="GK65" s="108"/>
      <c r="GL65" s="108"/>
      <c r="GM65" s="108"/>
      <c r="GN65" s="108"/>
      <c r="GO65" s="108"/>
      <c r="GP65" s="108"/>
      <c r="GQ65" s="108"/>
      <c r="GR65" s="108"/>
      <c r="GS65" s="108"/>
      <c r="GT65" s="108"/>
      <c r="GU65" s="108"/>
      <c r="GV65" s="108"/>
      <c r="GW65" s="108"/>
      <c r="GX65" s="108"/>
      <c r="GY65" s="108"/>
      <c r="GZ65" s="108"/>
      <c r="HA65" s="108"/>
      <c r="HB65" s="108"/>
      <c r="HC65" s="108"/>
      <c r="HD65" s="108"/>
      <c r="HE65" s="108"/>
      <c r="HF65" s="108"/>
      <c r="HG65" s="108"/>
      <c r="HH65" s="108"/>
      <c r="HI65" s="108"/>
      <c r="HJ65" s="108"/>
      <c r="HK65" s="108"/>
      <c r="HL65" s="108"/>
      <c r="HM65" s="108"/>
      <c r="HN65" s="108"/>
      <c r="HO65" s="108"/>
      <c r="HP65" s="108"/>
      <c r="HQ65" s="108"/>
      <c r="HR65" s="108"/>
      <c r="HS65" s="108"/>
      <c r="HT65" s="108"/>
      <c r="HU65" s="108"/>
      <c r="HV65" s="108"/>
      <c r="HW65" s="108"/>
      <c r="HX65" s="108"/>
      <c r="HY65" s="108"/>
      <c r="HZ65" s="108"/>
      <c r="IA65" s="108"/>
      <c r="IB65" s="108"/>
      <c r="IC65" s="108"/>
      <c r="ID65" s="108"/>
      <c r="IE65" s="108"/>
      <c r="IF65" s="108"/>
      <c r="IG65" s="108"/>
      <c r="IH65" s="108"/>
      <c r="II65" s="108"/>
      <c r="IJ65" s="108"/>
      <c r="IK65" s="108"/>
      <c r="IL65" s="108"/>
      <c r="IM65" s="108"/>
      <c r="IN65" s="108"/>
      <c r="IO65" s="108"/>
      <c r="IP65" s="108"/>
      <c r="IQ65" s="108"/>
      <c r="IR65" s="108"/>
      <c r="IS65" s="108"/>
      <c r="IT65" s="108"/>
      <c r="IU65" s="108"/>
    </row>
    <row r="66" spans="1:255" s="109" customFormat="1" ht="12" customHeight="1" x14ac:dyDescent="0.25">
      <c r="A66" s="103"/>
      <c r="B66" s="104" t="s">
        <v>141</v>
      </c>
      <c r="C66" s="105" t="s">
        <v>125</v>
      </c>
      <c r="D66" s="105">
        <v>0.5</v>
      </c>
      <c r="E66" s="105" t="s">
        <v>79</v>
      </c>
      <c r="F66" s="106">
        <v>94450</v>
      </c>
      <c r="G66" s="107">
        <f t="shared" si="1"/>
        <v>47225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</row>
    <row r="67" spans="1:255" s="109" customFormat="1" ht="12" customHeight="1" x14ac:dyDescent="0.25">
      <c r="A67" s="103"/>
      <c r="B67" s="104" t="s">
        <v>78</v>
      </c>
      <c r="C67" s="105" t="s">
        <v>125</v>
      </c>
      <c r="D67" s="105">
        <v>5</v>
      </c>
      <c r="E67" s="105" t="s">
        <v>159</v>
      </c>
      <c r="F67" s="106">
        <v>16240</v>
      </c>
      <c r="G67" s="107">
        <f t="shared" si="1"/>
        <v>81200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</row>
    <row r="68" spans="1:255" s="109" customFormat="1" ht="12" customHeight="1" x14ac:dyDescent="0.25">
      <c r="A68" s="103"/>
      <c r="B68" s="132" t="s">
        <v>33</v>
      </c>
      <c r="C68" s="105"/>
      <c r="D68" s="105"/>
      <c r="E68" s="105"/>
      <c r="F68" s="106"/>
      <c r="G68" s="107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  <c r="EO68" s="108"/>
      <c r="EP68" s="108"/>
      <c r="EQ68" s="108"/>
      <c r="ER68" s="108"/>
      <c r="ES68" s="108"/>
      <c r="ET68" s="108"/>
      <c r="EU68" s="108"/>
      <c r="EV68" s="108"/>
      <c r="EW68" s="108"/>
      <c r="EX68" s="108"/>
      <c r="EY68" s="108"/>
      <c r="EZ68" s="108"/>
      <c r="FA68" s="108"/>
      <c r="FB68" s="108"/>
      <c r="FC68" s="108"/>
      <c r="FD68" s="108"/>
      <c r="FE68" s="108"/>
      <c r="FF68" s="108"/>
      <c r="FG68" s="108"/>
      <c r="FH68" s="108"/>
      <c r="FI68" s="108"/>
      <c r="FJ68" s="108"/>
      <c r="FK68" s="108"/>
      <c r="FL68" s="108"/>
      <c r="FM68" s="108"/>
      <c r="FN68" s="108"/>
      <c r="FO68" s="108"/>
      <c r="FP68" s="108"/>
      <c r="FQ68" s="108"/>
      <c r="FR68" s="108"/>
      <c r="FS68" s="108"/>
      <c r="FT68" s="108"/>
      <c r="FU68" s="108"/>
      <c r="FV68" s="108"/>
      <c r="FW68" s="108"/>
      <c r="FX68" s="108"/>
      <c r="FY68" s="108"/>
      <c r="FZ68" s="108"/>
      <c r="GA68" s="108"/>
      <c r="GB68" s="108"/>
      <c r="GC68" s="108"/>
      <c r="GD68" s="108"/>
      <c r="GE68" s="108"/>
      <c r="GF68" s="108"/>
      <c r="GG68" s="108"/>
      <c r="GH68" s="108"/>
      <c r="GI68" s="108"/>
      <c r="GJ68" s="108"/>
      <c r="GK68" s="108"/>
      <c r="GL68" s="108"/>
      <c r="GM68" s="108"/>
      <c r="GN68" s="108"/>
      <c r="GO68" s="108"/>
      <c r="GP68" s="108"/>
      <c r="GQ68" s="108"/>
      <c r="GR68" s="108"/>
      <c r="GS68" s="108"/>
      <c r="GT68" s="108"/>
      <c r="GU68" s="108"/>
      <c r="GV68" s="108"/>
      <c r="GW68" s="108"/>
      <c r="GX68" s="108"/>
      <c r="GY68" s="108"/>
      <c r="GZ68" s="108"/>
      <c r="HA68" s="108"/>
      <c r="HB68" s="108"/>
      <c r="HC68" s="108"/>
      <c r="HD68" s="108"/>
      <c r="HE68" s="108"/>
      <c r="HF68" s="108"/>
      <c r="HG68" s="108"/>
      <c r="HH68" s="108"/>
      <c r="HI68" s="108"/>
      <c r="HJ68" s="108"/>
      <c r="HK68" s="108"/>
      <c r="HL68" s="108"/>
      <c r="HM68" s="108"/>
      <c r="HN68" s="108"/>
      <c r="HO68" s="108"/>
      <c r="HP68" s="108"/>
      <c r="HQ68" s="108"/>
      <c r="HR68" s="108"/>
      <c r="HS68" s="108"/>
      <c r="HT68" s="108"/>
      <c r="HU68" s="108"/>
      <c r="HV68" s="108"/>
      <c r="HW68" s="108"/>
      <c r="HX68" s="108"/>
      <c r="HY68" s="108"/>
      <c r="HZ68" s="108"/>
      <c r="IA68" s="108"/>
      <c r="IB68" s="108"/>
      <c r="IC68" s="108"/>
      <c r="ID68" s="108"/>
      <c r="IE68" s="108"/>
      <c r="IF68" s="108"/>
      <c r="IG68" s="108"/>
      <c r="IH68" s="108"/>
      <c r="II68" s="108"/>
      <c r="IJ68" s="108"/>
      <c r="IK68" s="108"/>
      <c r="IL68" s="108"/>
      <c r="IM68" s="108"/>
      <c r="IN68" s="108"/>
      <c r="IO68" s="108"/>
      <c r="IP68" s="108"/>
      <c r="IQ68" s="108"/>
      <c r="IR68" s="108"/>
      <c r="IS68" s="108"/>
      <c r="IT68" s="108"/>
      <c r="IU68" s="108"/>
    </row>
    <row r="69" spans="1:255" s="109" customFormat="1" ht="12" customHeight="1" x14ac:dyDescent="0.25">
      <c r="A69" s="103"/>
      <c r="B69" s="104" t="s">
        <v>81</v>
      </c>
      <c r="C69" s="105" t="s">
        <v>32</v>
      </c>
      <c r="D69" s="105">
        <v>0.5</v>
      </c>
      <c r="E69" s="105" t="s">
        <v>85</v>
      </c>
      <c r="F69" s="106">
        <v>218600</v>
      </c>
      <c r="G69" s="107">
        <f t="shared" si="1"/>
        <v>109300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8"/>
      <c r="FU69" s="108"/>
      <c r="FV69" s="108"/>
      <c r="FW69" s="108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</row>
    <row r="70" spans="1:255" s="109" customFormat="1" ht="12" customHeight="1" x14ac:dyDescent="0.25">
      <c r="A70" s="103"/>
      <c r="B70" s="104" t="s">
        <v>82</v>
      </c>
      <c r="C70" s="105" t="s">
        <v>32</v>
      </c>
      <c r="D70" s="105">
        <v>2</v>
      </c>
      <c r="E70" s="105" t="s">
        <v>85</v>
      </c>
      <c r="F70" s="106">
        <v>34920</v>
      </c>
      <c r="G70" s="107">
        <f t="shared" si="1"/>
        <v>69840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08"/>
      <c r="ES70" s="108"/>
      <c r="ET70" s="108"/>
      <c r="EU70" s="108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8"/>
      <c r="FG70" s="108"/>
      <c r="FH70" s="108"/>
      <c r="FI70" s="108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8"/>
      <c r="FU70" s="108"/>
      <c r="FV70" s="108"/>
      <c r="FW70" s="108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8"/>
      <c r="GI70" s="108"/>
      <c r="GJ70" s="108"/>
      <c r="GK70" s="108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8"/>
      <c r="GW70" s="108"/>
      <c r="GX70" s="108"/>
      <c r="GY70" s="108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8"/>
      <c r="HK70" s="108"/>
      <c r="HL70" s="108"/>
      <c r="HM70" s="108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8"/>
      <c r="HY70" s="108"/>
      <c r="HZ70" s="108"/>
      <c r="IA70" s="108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8"/>
      <c r="IM70" s="108"/>
      <c r="IN70" s="108"/>
      <c r="IO70" s="108"/>
      <c r="IP70" s="108"/>
      <c r="IQ70" s="108"/>
      <c r="IR70" s="108"/>
      <c r="IS70" s="108"/>
      <c r="IT70" s="108"/>
      <c r="IU70" s="108"/>
    </row>
    <row r="71" spans="1:255" s="109" customFormat="1" ht="12" customHeight="1" x14ac:dyDescent="0.25">
      <c r="A71" s="103"/>
      <c r="B71" s="104" t="s">
        <v>151</v>
      </c>
      <c r="C71" s="105" t="s">
        <v>32</v>
      </c>
      <c r="D71" s="105">
        <v>1</v>
      </c>
      <c r="E71" s="105" t="s">
        <v>86</v>
      </c>
      <c r="F71" s="106">
        <v>42325</v>
      </c>
      <c r="G71" s="107">
        <f t="shared" si="1"/>
        <v>42325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8"/>
      <c r="ES71" s="108"/>
      <c r="ET71" s="108"/>
      <c r="EU71" s="108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8"/>
      <c r="FU71" s="108"/>
      <c r="FV71" s="108"/>
      <c r="FW71" s="108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8"/>
      <c r="GI71" s="108"/>
      <c r="GJ71" s="108"/>
      <c r="GK71" s="108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8"/>
      <c r="GW71" s="108"/>
      <c r="GX71" s="108"/>
      <c r="GY71" s="108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8"/>
      <c r="HK71" s="108"/>
      <c r="HL71" s="108"/>
      <c r="HM71" s="108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8"/>
      <c r="HY71" s="108"/>
      <c r="HZ71" s="108"/>
      <c r="IA71" s="108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8"/>
      <c r="IM71" s="108"/>
      <c r="IN71" s="108"/>
      <c r="IO71" s="108"/>
      <c r="IP71" s="108"/>
      <c r="IQ71" s="108"/>
      <c r="IR71" s="108"/>
      <c r="IS71" s="108"/>
      <c r="IT71" s="108"/>
      <c r="IU71" s="108"/>
    </row>
    <row r="72" spans="1:255" s="109" customFormat="1" ht="12" customHeight="1" x14ac:dyDescent="0.25">
      <c r="A72" s="103"/>
      <c r="B72" s="104" t="s">
        <v>142</v>
      </c>
      <c r="C72" s="105" t="s">
        <v>125</v>
      </c>
      <c r="D72" s="105">
        <v>0.4</v>
      </c>
      <c r="E72" s="105" t="s">
        <v>128</v>
      </c>
      <c r="F72" s="106">
        <v>81170</v>
      </c>
      <c r="G72" s="107">
        <f>F72*D72</f>
        <v>32468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08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08"/>
      <c r="FU72" s="108"/>
      <c r="FV72" s="108"/>
      <c r="FW72" s="108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08"/>
      <c r="IM72" s="108"/>
      <c r="IN72" s="108"/>
      <c r="IO72" s="108"/>
      <c r="IP72" s="108"/>
      <c r="IQ72" s="108"/>
      <c r="IR72" s="108"/>
      <c r="IS72" s="108"/>
      <c r="IT72" s="108"/>
      <c r="IU72" s="108"/>
    </row>
    <row r="73" spans="1:255" s="109" customFormat="1" ht="12" customHeight="1" x14ac:dyDescent="0.25">
      <c r="A73" s="103"/>
      <c r="B73" s="104" t="s">
        <v>129</v>
      </c>
      <c r="C73" s="105" t="s">
        <v>125</v>
      </c>
      <c r="D73" s="105">
        <v>1</v>
      </c>
      <c r="E73" s="105" t="s">
        <v>130</v>
      </c>
      <c r="F73" s="106">
        <v>87417</v>
      </c>
      <c r="G73" s="107">
        <f>F73*D73</f>
        <v>87417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8"/>
      <c r="FU73" s="108"/>
      <c r="FV73" s="108"/>
      <c r="FW73" s="108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8"/>
      <c r="IM73" s="108"/>
      <c r="IN73" s="108"/>
      <c r="IO73" s="108"/>
      <c r="IP73" s="108"/>
      <c r="IQ73" s="108"/>
      <c r="IR73" s="108"/>
      <c r="IS73" s="108"/>
      <c r="IT73" s="108"/>
      <c r="IU73" s="108"/>
    </row>
    <row r="74" spans="1:255" s="109" customFormat="1" ht="12" customHeight="1" x14ac:dyDescent="0.25">
      <c r="A74" s="103"/>
      <c r="B74" s="132" t="s">
        <v>147</v>
      </c>
      <c r="C74" s="105"/>
      <c r="D74" s="105"/>
      <c r="E74" s="105"/>
      <c r="F74" s="106"/>
      <c r="G74" s="107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8"/>
      <c r="FU74" s="108"/>
      <c r="FV74" s="108"/>
      <c r="FW74" s="108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8"/>
      <c r="IM74" s="108"/>
      <c r="IN74" s="108"/>
      <c r="IO74" s="108"/>
      <c r="IP74" s="108"/>
      <c r="IQ74" s="108"/>
      <c r="IR74" s="108"/>
      <c r="IS74" s="108"/>
      <c r="IT74" s="108"/>
      <c r="IU74" s="108"/>
    </row>
    <row r="75" spans="1:255" s="109" customFormat="1" ht="12" customHeight="1" x14ac:dyDescent="0.25">
      <c r="A75" s="103"/>
      <c r="B75" s="104" t="s">
        <v>153</v>
      </c>
      <c r="C75" s="105" t="s">
        <v>125</v>
      </c>
      <c r="D75" s="105">
        <v>0.5</v>
      </c>
      <c r="E75" s="105" t="s">
        <v>73</v>
      </c>
      <c r="F75" s="106">
        <v>21875</v>
      </c>
      <c r="G75" s="107">
        <f t="shared" si="1"/>
        <v>10937.5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8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8"/>
      <c r="FU75" s="108"/>
      <c r="FV75" s="108"/>
      <c r="FW75" s="108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8"/>
      <c r="GI75" s="108"/>
      <c r="GJ75" s="108"/>
      <c r="GK75" s="108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8"/>
      <c r="GW75" s="108"/>
      <c r="GX75" s="108"/>
      <c r="GY75" s="108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8"/>
      <c r="HK75" s="108"/>
      <c r="HL75" s="108"/>
      <c r="HM75" s="108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8"/>
      <c r="HY75" s="108"/>
      <c r="HZ75" s="108"/>
      <c r="IA75" s="108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8"/>
      <c r="IM75" s="108"/>
      <c r="IN75" s="108"/>
      <c r="IO75" s="108"/>
      <c r="IP75" s="108"/>
      <c r="IQ75" s="108"/>
      <c r="IR75" s="108"/>
      <c r="IS75" s="108"/>
      <c r="IT75" s="108"/>
      <c r="IU75" s="108"/>
    </row>
    <row r="76" spans="1:255" s="109" customFormat="1" ht="12" customHeight="1" x14ac:dyDescent="0.25">
      <c r="A76" s="103"/>
      <c r="B76" s="104" t="s">
        <v>143</v>
      </c>
      <c r="C76" s="105" t="s">
        <v>32</v>
      </c>
      <c r="D76" s="105">
        <v>5</v>
      </c>
      <c r="E76" s="105" t="s">
        <v>85</v>
      </c>
      <c r="F76" s="106">
        <v>4828.8</v>
      </c>
      <c r="G76" s="107">
        <f t="shared" si="1"/>
        <v>24144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8"/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8"/>
      <c r="FU76" s="108"/>
      <c r="FV76" s="108"/>
      <c r="FW76" s="108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8"/>
      <c r="GI76" s="108"/>
      <c r="GJ76" s="108"/>
      <c r="GK76" s="108"/>
      <c r="GL76" s="108"/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8"/>
      <c r="HA76" s="108"/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8"/>
      <c r="HP76" s="108"/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8"/>
      <c r="IE76" s="108"/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8"/>
      <c r="IT76" s="108"/>
      <c r="IU76" s="108"/>
    </row>
    <row r="77" spans="1:255" s="109" customFormat="1" ht="12" customHeight="1" x14ac:dyDescent="0.25">
      <c r="A77" s="103"/>
      <c r="B77" s="132" t="s">
        <v>148</v>
      </c>
      <c r="C77" s="105"/>
      <c r="D77" s="105"/>
      <c r="E77" s="105"/>
      <c r="F77" s="106"/>
      <c r="G77" s="107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8"/>
      <c r="FU77" s="108"/>
      <c r="FV77" s="108"/>
      <c r="FW77" s="108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8"/>
      <c r="IT77" s="108"/>
      <c r="IU77" s="108"/>
    </row>
    <row r="78" spans="1:255" s="109" customFormat="1" ht="12" customHeight="1" x14ac:dyDescent="0.25">
      <c r="A78" s="103"/>
      <c r="B78" s="104" t="s">
        <v>84</v>
      </c>
      <c r="C78" s="105" t="s">
        <v>125</v>
      </c>
      <c r="D78" s="105">
        <v>10</v>
      </c>
      <c r="E78" s="105" t="s">
        <v>79</v>
      </c>
      <c r="F78" s="106">
        <v>16000</v>
      </c>
      <c r="G78" s="107">
        <f t="shared" si="1"/>
        <v>160000</v>
      </c>
      <c r="H78" s="108"/>
      <c r="I78" s="108" t="s">
        <v>114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8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/>
      <c r="FI78" s="108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8"/>
      <c r="FU78" s="108"/>
      <c r="FV78" s="108"/>
      <c r="FW78" s="108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08"/>
      <c r="GI78" s="108"/>
      <c r="GJ78" s="108"/>
      <c r="GK78" s="108"/>
      <c r="GL78" s="108"/>
      <c r="GM78" s="108"/>
      <c r="GN78" s="108"/>
      <c r="GO78" s="108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8"/>
      <c r="IM78" s="108"/>
      <c r="IN78" s="108"/>
      <c r="IO78" s="108"/>
      <c r="IP78" s="108"/>
      <c r="IQ78" s="108"/>
      <c r="IR78" s="108"/>
      <c r="IS78" s="108"/>
      <c r="IT78" s="108"/>
      <c r="IU78" s="108"/>
    </row>
    <row r="79" spans="1:255" s="109" customFormat="1" ht="12" customHeight="1" x14ac:dyDescent="0.25">
      <c r="A79" s="103"/>
      <c r="B79" s="104" t="s">
        <v>101</v>
      </c>
      <c r="C79" s="105" t="s">
        <v>125</v>
      </c>
      <c r="D79" s="105">
        <v>5</v>
      </c>
      <c r="E79" s="105" t="s">
        <v>73</v>
      </c>
      <c r="F79" s="106">
        <v>14448</v>
      </c>
      <c r="G79" s="107">
        <f t="shared" si="1"/>
        <v>72240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8"/>
      <c r="FU79" s="108"/>
      <c r="FV79" s="108"/>
      <c r="FW79" s="108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8"/>
      <c r="GI79" s="108"/>
      <c r="GJ79" s="108"/>
      <c r="GK79" s="108"/>
      <c r="GL79" s="108"/>
      <c r="GM79" s="108"/>
      <c r="GN79" s="108"/>
      <c r="GO79" s="108"/>
      <c r="GP79" s="108"/>
      <c r="GQ79" s="108"/>
      <c r="GR79" s="108"/>
      <c r="GS79" s="108"/>
      <c r="GT79" s="108"/>
      <c r="GU79" s="108"/>
      <c r="GV79" s="108"/>
      <c r="GW79" s="108"/>
      <c r="GX79" s="108"/>
      <c r="GY79" s="108"/>
      <c r="GZ79" s="108"/>
      <c r="HA79" s="108"/>
      <c r="HB79" s="108"/>
      <c r="HC79" s="108"/>
      <c r="HD79" s="108"/>
      <c r="HE79" s="108"/>
      <c r="HF79" s="108"/>
      <c r="HG79" s="108"/>
      <c r="HH79" s="108"/>
      <c r="HI79" s="108"/>
      <c r="HJ79" s="108"/>
      <c r="HK79" s="108"/>
      <c r="HL79" s="108"/>
      <c r="HM79" s="108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8"/>
      <c r="HY79" s="108"/>
      <c r="HZ79" s="108"/>
      <c r="IA79" s="108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8"/>
      <c r="IM79" s="108"/>
      <c r="IN79" s="108"/>
      <c r="IO79" s="108"/>
      <c r="IP79" s="108"/>
      <c r="IQ79" s="108"/>
      <c r="IR79" s="108"/>
      <c r="IS79" s="108"/>
      <c r="IT79" s="108"/>
      <c r="IU79" s="108"/>
    </row>
    <row r="80" spans="1:255" s="109" customFormat="1" ht="12" customHeight="1" x14ac:dyDescent="0.25">
      <c r="A80" s="103"/>
      <c r="B80" s="104" t="s">
        <v>83</v>
      </c>
      <c r="C80" s="105" t="s">
        <v>125</v>
      </c>
      <c r="D80" s="105">
        <v>5</v>
      </c>
      <c r="E80" s="105" t="s">
        <v>79</v>
      </c>
      <c r="F80" s="106">
        <v>11208</v>
      </c>
      <c r="G80" s="107">
        <f t="shared" si="1"/>
        <v>56040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</row>
    <row r="81" spans="1:255" s="109" customFormat="1" ht="12" customHeight="1" x14ac:dyDescent="0.25">
      <c r="A81" s="103"/>
      <c r="B81" s="104" t="s">
        <v>144</v>
      </c>
      <c r="C81" s="105" t="s">
        <v>126</v>
      </c>
      <c r="D81" s="105">
        <v>20</v>
      </c>
      <c r="E81" s="105" t="s">
        <v>127</v>
      </c>
      <c r="F81" s="106">
        <v>16900</v>
      </c>
      <c r="G81" s="107">
        <f t="shared" ref="G81" si="2">F81*D81</f>
        <v>338000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8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8"/>
      <c r="FG81" s="108"/>
      <c r="FH81" s="108"/>
      <c r="FI81" s="108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08"/>
      <c r="FU81" s="108"/>
      <c r="FV81" s="108"/>
      <c r="FW81" s="108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08"/>
      <c r="GI81" s="108"/>
      <c r="GJ81" s="108"/>
      <c r="GK81" s="108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8"/>
      <c r="GW81" s="108"/>
      <c r="GX81" s="108"/>
      <c r="GY81" s="108"/>
      <c r="GZ81" s="108"/>
      <c r="HA81" s="108"/>
      <c r="HB81" s="108"/>
      <c r="HC81" s="108"/>
      <c r="HD81" s="108"/>
      <c r="HE81" s="108"/>
      <c r="HF81" s="108"/>
      <c r="HG81" s="108"/>
      <c r="HH81" s="108"/>
      <c r="HI81" s="108"/>
      <c r="HJ81" s="108"/>
      <c r="HK81" s="108"/>
      <c r="HL81" s="108"/>
      <c r="HM81" s="108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8"/>
      <c r="HY81" s="108"/>
      <c r="HZ81" s="108"/>
      <c r="IA81" s="108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8"/>
      <c r="IM81" s="108"/>
      <c r="IN81" s="108"/>
      <c r="IO81" s="108"/>
      <c r="IP81" s="108"/>
      <c r="IQ81" s="108"/>
      <c r="IR81" s="108"/>
      <c r="IS81" s="108"/>
      <c r="IT81" s="108"/>
      <c r="IU81" s="108"/>
    </row>
    <row r="82" spans="1:255" s="109" customFormat="1" ht="12" customHeight="1" x14ac:dyDescent="0.25">
      <c r="A82" s="103"/>
      <c r="B82" s="132" t="s">
        <v>35</v>
      </c>
      <c r="C82" s="105"/>
      <c r="D82" s="105"/>
      <c r="E82" s="105"/>
      <c r="F82" s="106"/>
      <c r="G82" s="107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8"/>
      <c r="IM82" s="108"/>
      <c r="IN82" s="108"/>
      <c r="IO82" s="108"/>
      <c r="IP82" s="108"/>
      <c r="IQ82" s="108"/>
      <c r="IR82" s="108"/>
      <c r="IS82" s="108"/>
      <c r="IT82" s="108"/>
      <c r="IU82" s="108"/>
    </row>
    <row r="83" spans="1:255" s="109" customFormat="1" ht="12" customHeight="1" x14ac:dyDescent="0.25">
      <c r="A83" s="103"/>
      <c r="B83" s="104" t="s">
        <v>89</v>
      </c>
      <c r="C83" s="105" t="s">
        <v>152</v>
      </c>
      <c r="D83" s="105">
        <v>6</v>
      </c>
      <c r="E83" s="105" t="s">
        <v>88</v>
      </c>
      <c r="F83" s="106">
        <v>158700</v>
      </c>
      <c r="G83" s="107">
        <f>D83*F83</f>
        <v>952200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8"/>
      <c r="FU83" s="108"/>
      <c r="FV83" s="108"/>
      <c r="FW83" s="108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8"/>
      <c r="GI83" s="108"/>
      <c r="GJ83" s="108"/>
      <c r="GK83" s="108"/>
      <c r="GL83" s="108"/>
      <c r="GM83" s="108"/>
      <c r="GN83" s="108"/>
      <c r="GO83" s="108"/>
      <c r="GP83" s="108"/>
      <c r="GQ83" s="108"/>
      <c r="GR83" s="108"/>
      <c r="GS83" s="108"/>
      <c r="GT83" s="108"/>
      <c r="GU83" s="108"/>
      <c r="GV83" s="108"/>
      <c r="GW83" s="108"/>
      <c r="GX83" s="108"/>
      <c r="GY83" s="108"/>
      <c r="GZ83" s="108"/>
      <c r="HA83" s="108"/>
      <c r="HB83" s="108"/>
      <c r="HC83" s="108"/>
      <c r="HD83" s="108"/>
      <c r="HE83" s="108"/>
      <c r="HF83" s="108"/>
      <c r="HG83" s="108"/>
      <c r="HH83" s="108"/>
      <c r="HI83" s="108"/>
      <c r="HJ83" s="108"/>
      <c r="HK83" s="108"/>
      <c r="HL83" s="108"/>
      <c r="HM83" s="108"/>
      <c r="HN83" s="108"/>
      <c r="HO83" s="108"/>
      <c r="HP83" s="108"/>
      <c r="HQ83" s="108"/>
      <c r="HR83" s="108"/>
      <c r="HS83" s="108"/>
      <c r="HT83" s="108"/>
      <c r="HU83" s="108"/>
      <c r="HV83" s="108"/>
      <c r="HW83" s="108"/>
      <c r="HX83" s="108"/>
      <c r="HY83" s="108"/>
      <c r="HZ83" s="108"/>
      <c r="IA83" s="108"/>
      <c r="IB83" s="108"/>
      <c r="IC83" s="108"/>
      <c r="ID83" s="108"/>
      <c r="IE83" s="108"/>
      <c r="IF83" s="108"/>
      <c r="IG83" s="108"/>
      <c r="IH83" s="108"/>
      <c r="II83" s="108"/>
      <c r="IJ83" s="108"/>
      <c r="IK83" s="108"/>
      <c r="IL83" s="108"/>
      <c r="IM83" s="108"/>
      <c r="IN83" s="108"/>
      <c r="IO83" s="108"/>
      <c r="IP83" s="108"/>
      <c r="IQ83" s="108"/>
      <c r="IR83" s="108"/>
      <c r="IS83" s="108"/>
      <c r="IT83" s="108"/>
      <c r="IU83" s="108"/>
    </row>
    <row r="84" spans="1:255" s="109" customFormat="1" ht="12" customHeight="1" x14ac:dyDescent="0.25">
      <c r="A84" s="103"/>
      <c r="B84" s="104" t="s">
        <v>90</v>
      </c>
      <c r="C84" s="105" t="s">
        <v>152</v>
      </c>
      <c r="D84" s="105">
        <v>90</v>
      </c>
      <c r="E84" s="105" t="s">
        <v>91</v>
      </c>
      <c r="F84" s="106">
        <v>7810</v>
      </c>
      <c r="G84" s="107">
        <f>D84*F84</f>
        <v>702900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8"/>
      <c r="FU84" s="108"/>
      <c r="FV84" s="108"/>
      <c r="FW84" s="108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8"/>
      <c r="GI84" s="108"/>
      <c r="GJ84" s="108"/>
      <c r="GK84" s="108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8"/>
      <c r="GW84" s="108"/>
      <c r="GX84" s="108"/>
      <c r="GY84" s="108"/>
      <c r="GZ84" s="108"/>
      <c r="HA84" s="108"/>
      <c r="HB84" s="108"/>
      <c r="HC84" s="108"/>
      <c r="HD84" s="108"/>
      <c r="HE84" s="108"/>
      <c r="HF84" s="108"/>
      <c r="HG84" s="108"/>
      <c r="HH84" s="108"/>
      <c r="HI84" s="108"/>
      <c r="HJ84" s="108"/>
      <c r="HK84" s="108"/>
      <c r="HL84" s="108"/>
      <c r="HM84" s="108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8"/>
      <c r="HY84" s="108"/>
      <c r="HZ84" s="108"/>
      <c r="IA84" s="108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8"/>
      <c r="IM84" s="108"/>
      <c r="IN84" s="108"/>
      <c r="IO84" s="108"/>
      <c r="IP84" s="108"/>
      <c r="IQ84" s="108"/>
      <c r="IR84" s="108"/>
      <c r="IS84" s="108"/>
      <c r="IT84" s="108"/>
      <c r="IU84" s="108"/>
    </row>
    <row r="85" spans="1:255" s="109" customFormat="1" ht="12" customHeight="1" x14ac:dyDescent="0.25">
      <c r="A85" s="103"/>
      <c r="B85" s="104" t="s">
        <v>96</v>
      </c>
      <c r="C85" s="105" t="s">
        <v>125</v>
      </c>
      <c r="D85" s="105">
        <v>20</v>
      </c>
      <c r="E85" s="105" t="s">
        <v>79</v>
      </c>
      <c r="F85" s="106">
        <v>3712.8</v>
      </c>
      <c r="G85" s="107">
        <f>F85*D85</f>
        <v>74256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8"/>
      <c r="FU85" s="108"/>
      <c r="FV85" s="108"/>
      <c r="FW85" s="108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08"/>
      <c r="GI85" s="108"/>
      <c r="GJ85" s="108"/>
      <c r="GK85" s="108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08"/>
      <c r="GW85" s="108"/>
      <c r="GX85" s="108"/>
      <c r="GY85" s="108"/>
      <c r="GZ85" s="108"/>
      <c r="HA85" s="108"/>
      <c r="HB85" s="108"/>
      <c r="HC85" s="108"/>
      <c r="HD85" s="108"/>
      <c r="HE85" s="108"/>
      <c r="HF85" s="108"/>
      <c r="HG85" s="108"/>
      <c r="HH85" s="108"/>
      <c r="HI85" s="108"/>
      <c r="HJ85" s="108"/>
      <c r="HK85" s="108"/>
      <c r="HL85" s="108"/>
      <c r="HM85" s="108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08"/>
      <c r="HY85" s="108"/>
      <c r="HZ85" s="108"/>
      <c r="IA85" s="108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08"/>
      <c r="IM85" s="108"/>
      <c r="IN85" s="108"/>
      <c r="IO85" s="108"/>
      <c r="IP85" s="108"/>
      <c r="IQ85" s="108"/>
      <c r="IR85" s="108"/>
      <c r="IS85" s="108"/>
      <c r="IT85" s="108"/>
      <c r="IU85" s="108"/>
    </row>
    <row r="86" spans="1:255" s="109" customFormat="1" ht="12" customHeight="1" x14ac:dyDescent="0.25">
      <c r="A86" s="103"/>
      <c r="B86" s="104" t="s">
        <v>145</v>
      </c>
      <c r="C86" s="105" t="s">
        <v>150</v>
      </c>
      <c r="D86" s="105">
        <v>5</v>
      </c>
      <c r="E86" s="105" t="s">
        <v>160</v>
      </c>
      <c r="F86" s="106">
        <v>9140</v>
      </c>
      <c r="G86" s="107">
        <f>F86*D86</f>
        <v>45700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8"/>
      <c r="ES86" s="108"/>
      <c r="ET86" s="108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8"/>
      <c r="FG86" s="108"/>
      <c r="FH86" s="108"/>
      <c r="FI86" s="108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08"/>
      <c r="FU86" s="108"/>
      <c r="FV86" s="108"/>
      <c r="FW86" s="108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  <c r="GH86" s="108"/>
      <c r="GI86" s="108"/>
      <c r="GJ86" s="108"/>
      <c r="GK86" s="108"/>
      <c r="GL86" s="108"/>
      <c r="GM86" s="108"/>
      <c r="GN86" s="108"/>
      <c r="GO86" s="108"/>
      <c r="GP86" s="108"/>
      <c r="GQ86" s="108"/>
      <c r="GR86" s="108"/>
      <c r="GS86" s="108"/>
      <c r="GT86" s="108"/>
      <c r="GU86" s="108"/>
      <c r="GV86" s="108"/>
      <c r="GW86" s="108"/>
      <c r="GX86" s="108"/>
      <c r="GY86" s="108"/>
      <c r="GZ86" s="108"/>
      <c r="HA86" s="108"/>
      <c r="HB86" s="108"/>
      <c r="HC86" s="108"/>
      <c r="HD86" s="108"/>
      <c r="HE86" s="108"/>
      <c r="HF86" s="108"/>
      <c r="HG86" s="108"/>
      <c r="HH86" s="108"/>
      <c r="HI86" s="108"/>
      <c r="HJ86" s="108"/>
      <c r="HK86" s="108"/>
      <c r="HL86" s="108"/>
      <c r="HM86" s="108"/>
      <c r="HN86" s="108"/>
      <c r="HO86" s="108"/>
      <c r="HP86" s="108"/>
      <c r="HQ86" s="108"/>
      <c r="HR86" s="108"/>
      <c r="HS86" s="108"/>
      <c r="HT86" s="108"/>
      <c r="HU86" s="108"/>
      <c r="HV86" s="108"/>
      <c r="HW86" s="108"/>
      <c r="HX86" s="108"/>
      <c r="HY86" s="108"/>
      <c r="HZ86" s="108"/>
      <c r="IA86" s="108"/>
      <c r="IB86" s="108"/>
      <c r="IC86" s="108"/>
      <c r="ID86" s="108"/>
      <c r="IE86" s="108"/>
      <c r="IF86" s="108"/>
      <c r="IG86" s="108"/>
      <c r="IH86" s="108"/>
      <c r="II86" s="108"/>
      <c r="IJ86" s="108"/>
      <c r="IK86" s="108"/>
      <c r="IL86" s="108"/>
      <c r="IM86" s="108"/>
      <c r="IN86" s="108"/>
      <c r="IO86" s="108"/>
      <c r="IP86" s="108"/>
      <c r="IQ86" s="108"/>
      <c r="IR86" s="108"/>
      <c r="IS86" s="108"/>
      <c r="IT86" s="108"/>
      <c r="IU86" s="108"/>
    </row>
    <row r="87" spans="1:255" s="109" customFormat="1" ht="12" customHeight="1" x14ac:dyDescent="0.25">
      <c r="A87" s="103"/>
      <c r="B87" s="104" t="s">
        <v>102</v>
      </c>
      <c r="C87" s="105" t="s">
        <v>152</v>
      </c>
      <c r="D87" s="105">
        <v>1</v>
      </c>
      <c r="E87" s="105" t="s">
        <v>79</v>
      </c>
      <c r="F87" s="106">
        <v>58880</v>
      </c>
      <c r="G87" s="107">
        <f>D87*F87</f>
        <v>58880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FP87" s="108"/>
      <c r="FQ87" s="108"/>
      <c r="FR87" s="108"/>
      <c r="FS87" s="108"/>
      <c r="FT87" s="108"/>
      <c r="FU87" s="108"/>
      <c r="FV87" s="108"/>
      <c r="FW87" s="108"/>
      <c r="FX87" s="108"/>
      <c r="FY87" s="108"/>
      <c r="FZ87" s="108"/>
      <c r="GA87" s="108"/>
      <c r="GB87" s="108"/>
      <c r="GC87" s="108"/>
      <c r="GD87" s="108"/>
      <c r="GE87" s="108"/>
      <c r="GF87" s="108"/>
      <c r="GG87" s="108"/>
      <c r="GH87" s="108"/>
      <c r="GI87" s="108"/>
      <c r="GJ87" s="108"/>
      <c r="GK87" s="108"/>
      <c r="GL87" s="108"/>
      <c r="GM87" s="108"/>
      <c r="GN87" s="108"/>
      <c r="GO87" s="108"/>
      <c r="GP87" s="108"/>
      <c r="GQ87" s="108"/>
      <c r="GR87" s="108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8"/>
      <c r="HD87" s="108"/>
      <c r="HE87" s="108"/>
      <c r="HF87" s="108"/>
      <c r="HG87" s="108"/>
      <c r="HH87" s="108"/>
      <c r="HI87" s="108"/>
      <c r="HJ87" s="108"/>
      <c r="HK87" s="108"/>
      <c r="HL87" s="108"/>
      <c r="HM87" s="108"/>
      <c r="HN87" s="108"/>
      <c r="HO87" s="108"/>
      <c r="HP87" s="108"/>
      <c r="HQ87" s="108"/>
      <c r="HR87" s="108"/>
      <c r="HS87" s="108"/>
      <c r="HT87" s="108"/>
      <c r="HU87" s="108"/>
      <c r="HV87" s="108"/>
      <c r="HW87" s="108"/>
      <c r="HX87" s="108"/>
      <c r="HY87" s="108"/>
      <c r="HZ87" s="108"/>
      <c r="IA87" s="108"/>
      <c r="IB87" s="108"/>
      <c r="IC87" s="108"/>
      <c r="ID87" s="108"/>
      <c r="IE87" s="108"/>
      <c r="IF87" s="108"/>
      <c r="IG87" s="108"/>
      <c r="IH87" s="108"/>
      <c r="II87" s="108"/>
      <c r="IJ87" s="108"/>
      <c r="IK87" s="108"/>
      <c r="IL87" s="108"/>
      <c r="IM87" s="108"/>
      <c r="IN87" s="108"/>
      <c r="IO87" s="108"/>
      <c r="IP87" s="108"/>
      <c r="IQ87" s="108"/>
      <c r="IR87" s="108"/>
      <c r="IS87" s="108"/>
      <c r="IT87" s="108"/>
      <c r="IU87" s="108"/>
    </row>
    <row r="88" spans="1:255" s="109" customFormat="1" ht="12" customHeight="1" x14ac:dyDescent="0.25">
      <c r="A88" s="103"/>
      <c r="B88" s="104" t="s">
        <v>97</v>
      </c>
      <c r="C88" s="105" t="s">
        <v>98</v>
      </c>
      <c r="D88" s="105">
        <v>8</v>
      </c>
      <c r="E88" s="105" t="s">
        <v>85</v>
      </c>
      <c r="F88" s="106">
        <v>40220</v>
      </c>
      <c r="G88" s="107">
        <f>F88*D88</f>
        <v>321760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  <c r="EK88" s="108"/>
      <c r="EL88" s="108"/>
      <c r="EM88" s="108"/>
      <c r="EN88" s="108"/>
      <c r="EO88" s="108"/>
      <c r="EP88" s="108"/>
      <c r="EQ88" s="108"/>
      <c r="ER88" s="108"/>
      <c r="ES88" s="108"/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  <c r="FM88" s="108"/>
      <c r="FN88" s="108"/>
      <c r="FO88" s="108"/>
      <c r="FP88" s="108"/>
      <c r="FQ88" s="108"/>
      <c r="FR88" s="108"/>
      <c r="FS88" s="108"/>
      <c r="FT88" s="108"/>
      <c r="FU88" s="108"/>
      <c r="FV88" s="108"/>
      <c r="FW88" s="108"/>
      <c r="FX88" s="108"/>
      <c r="FY88" s="108"/>
      <c r="FZ88" s="108"/>
      <c r="GA88" s="108"/>
      <c r="GB88" s="108"/>
      <c r="GC88" s="108"/>
      <c r="GD88" s="108"/>
      <c r="GE88" s="108"/>
      <c r="GF88" s="108"/>
      <c r="GG88" s="108"/>
      <c r="GH88" s="108"/>
      <c r="GI88" s="108"/>
      <c r="GJ88" s="108"/>
      <c r="GK88" s="108"/>
      <c r="GL88" s="108"/>
      <c r="GM88" s="108"/>
      <c r="GN88" s="108"/>
      <c r="GO88" s="108"/>
      <c r="GP88" s="108"/>
      <c r="GQ88" s="108"/>
      <c r="GR88" s="108"/>
      <c r="GS88" s="108"/>
      <c r="GT88" s="108"/>
      <c r="GU88" s="108"/>
      <c r="GV88" s="108"/>
      <c r="GW88" s="108"/>
      <c r="GX88" s="108"/>
      <c r="GY88" s="108"/>
      <c r="GZ88" s="108"/>
      <c r="HA88" s="108"/>
      <c r="HB88" s="108"/>
      <c r="HC88" s="108"/>
      <c r="HD88" s="108"/>
      <c r="HE88" s="108"/>
      <c r="HF88" s="108"/>
      <c r="HG88" s="108"/>
      <c r="HH88" s="108"/>
      <c r="HI88" s="108"/>
      <c r="HJ88" s="108"/>
      <c r="HK88" s="108"/>
      <c r="HL88" s="108"/>
      <c r="HM88" s="108"/>
      <c r="HN88" s="108"/>
      <c r="HO88" s="108"/>
      <c r="HP88" s="108"/>
      <c r="HQ88" s="108"/>
      <c r="HR88" s="108"/>
      <c r="HS88" s="108"/>
      <c r="HT88" s="108"/>
      <c r="HU88" s="108"/>
      <c r="HV88" s="108"/>
      <c r="HW88" s="108"/>
      <c r="HX88" s="108"/>
      <c r="HY88" s="108"/>
      <c r="HZ88" s="108"/>
      <c r="IA88" s="108"/>
      <c r="IB88" s="108"/>
      <c r="IC88" s="108"/>
      <c r="ID88" s="108"/>
      <c r="IE88" s="108"/>
      <c r="IF88" s="108"/>
      <c r="IG88" s="108"/>
      <c r="IH88" s="108"/>
      <c r="II88" s="108"/>
      <c r="IJ88" s="108"/>
      <c r="IK88" s="108"/>
      <c r="IL88" s="108"/>
      <c r="IM88" s="108"/>
      <c r="IN88" s="108"/>
      <c r="IO88" s="108"/>
      <c r="IP88" s="108"/>
      <c r="IQ88" s="108"/>
      <c r="IR88" s="108"/>
      <c r="IS88" s="108"/>
      <c r="IT88" s="108"/>
      <c r="IU88" s="108"/>
    </row>
    <row r="89" spans="1:255" s="109" customFormat="1" ht="12" customHeight="1" x14ac:dyDescent="0.25">
      <c r="A89" s="103"/>
      <c r="B89" s="104" t="s">
        <v>131</v>
      </c>
      <c r="C89" s="105" t="s">
        <v>152</v>
      </c>
      <c r="D89" s="105">
        <v>6</v>
      </c>
      <c r="E89" s="105" t="s">
        <v>88</v>
      </c>
      <c r="F89" s="106">
        <v>112000</v>
      </c>
      <c r="G89" s="107">
        <f t="shared" si="1"/>
        <v>672000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8"/>
      <c r="ER89" s="108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FP89" s="108"/>
      <c r="FQ89" s="108"/>
      <c r="FR89" s="108"/>
      <c r="FS89" s="108"/>
      <c r="FT89" s="108"/>
      <c r="FU89" s="108"/>
      <c r="FV89" s="108"/>
      <c r="FW89" s="108"/>
      <c r="FX89" s="108"/>
      <c r="FY89" s="108"/>
      <c r="FZ89" s="108"/>
      <c r="GA89" s="108"/>
      <c r="GB89" s="108"/>
      <c r="GC89" s="108"/>
      <c r="GD89" s="108"/>
      <c r="GE89" s="108"/>
      <c r="GF89" s="108"/>
      <c r="GG89" s="108"/>
      <c r="GH89" s="108"/>
      <c r="GI89" s="108"/>
      <c r="GJ89" s="108"/>
      <c r="GK89" s="108"/>
      <c r="GL89" s="108"/>
      <c r="GM89" s="108"/>
      <c r="GN89" s="108"/>
      <c r="GO89" s="108"/>
      <c r="GP89" s="108"/>
      <c r="GQ89" s="108"/>
      <c r="GR89" s="108"/>
      <c r="GS89" s="108"/>
      <c r="GT89" s="108"/>
      <c r="GU89" s="108"/>
      <c r="GV89" s="108"/>
      <c r="GW89" s="108"/>
      <c r="GX89" s="108"/>
      <c r="GY89" s="108"/>
      <c r="GZ89" s="108"/>
      <c r="HA89" s="108"/>
      <c r="HB89" s="108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  <c r="HR89" s="108"/>
      <c r="HS89" s="108"/>
      <c r="HT89" s="108"/>
      <c r="HU89" s="108"/>
      <c r="HV89" s="108"/>
      <c r="HW89" s="108"/>
      <c r="HX89" s="108"/>
      <c r="HY89" s="108"/>
      <c r="HZ89" s="108"/>
      <c r="IA89" s="108"/>
      <c r="IB89" s="108"/>
      <c r="IC89" s="108"/>
      <c r="ID89" s="108"/>
      <c r="IE89" s="108"/>
      <c r="IF89" s="108"/>
      <c r="IG89" s="108"/>
      <c r="IH89" s="108"/>
      <c r="II89" s="108"/>
      <c r="IJ89" s="108"/>
      <c r="IK89" s="108"/>
      <c r="IL89" s="108"/>
      <c r="IM89" s="108"/>
      <c r="IN89" s="108"/>
      <c r="IO89" s="108"/>
      <c r="IP89" s="108"/>
      <c r="IQ89" s="108"/>
      <c r="IR89" s="108"/>
      <c r="IS89" s="108"/>
      <c r="IT89" s="108"/>
      <c r="IU89" s="108"/>
    </row>
    <row r="90" spans="1:255" customFormat="1" ht="11.25" customHeight="1" x14ac:dyDescent="0.25">
      <c r="A90" s="92"/>
      <c r="B90" s="110" t="s">
        <v>34</v>
      </c>
      <c r="C90" s="111"/>
      <c r="D90" s="111"/>
      <c r="E90" s="111"/>
      <c r="F90" s="112"/>
      <c r="G90" s="113">
        <f>SUM(G52:G89)</f>
        <v>17934529.5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</row>
    <row r="91" spans="1:255" customFormat="1" ht="15.75" customHeight="1" x14ac:dyDescent="0.25">
      <c r="A91" s="100"/>
      <c r="B91" s="114"/>
      <c r="C91" s="115"/>
      <c r="D91" s="115"/>
      <c r="E91" s="115"/>
      <c r="F91" s="116"/>
      <c r="G91" s="116"/>
      <c r="H91" s="92"/>
      <c r="I91" s="92"/>
      <c r="J91" s="92"/>
      <c r="K91" s="117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</row>
    <row r="92" spans="1:255" customFormat="1" ht="12" customHeight="1" x14ac:dyDescent="0.25">
      <c r="A92" s="100"/>
      <c r="B92" s="24" t="s">
        <v>35</v>
      </c>
      <c r="C92" s="4"/>
      <c r="D92" s="25"/>
      <c r="E92" s="25"/>
      <c r="F92" s="101"/>
      <c r="G92" s="10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</row>
    <row r="93" spans="1:255" customFormat="1" ht="24" customHeight="1" x14ac:dyDescent="0.25">
      <c r="A93" s="100"/>
      <c r="B93" s="26" t="s">
        <v>36</v>
      </c>
      <c r="C93" s="5" t="s">
        <v>30</v>
      </c>
      <c r="D93" s="5" t="s">
        <v>114</v>
      </c>
      <c r="E93" s="26" t="s">
        <v>19</v>
      </c>
      <c r="F93" s="5" t="s">
        <v>20</v>
      </c>
      <c r="G93" s="26" t="s">
        <v>21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</row>
    <row r="94" spans="1:255" s="109" customFormat="1" ht="12" customHeight="1" x14ac:dyDescent="0.25">
      <c r="A94" s="103"/>
      <c r="B94" s="104" t="s">
        <v>99</v>
      </c>
      <c r="C94" s="105" t="s">
        <v>105</v>
      </c>
      <c r="D94" s="105">
        <v>6</v>
      </c>
      <c r="E94" s="105" t="s">
        <v>106</v>
      </c>
      <c r="F94" s="106">
        <v>30000</v>
      </c>
      <c r="G94" s="107">
        <f>D94*F94</f>
        <v>180000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8"/>
      <c r="ER94" s="108"/>
      <c r="ES94" s="108"/>
      <c r="ET94" s="108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108"/>
      <c r="FG94" s="108"/>
      <c r="FH94" s="108"/>
      <c r="FI94" s="108"/>
      <c r="FJ94" s="108"/>
      <c r="FK94" s="108"/>
      <c r="FL94" s="108"/>
      <c r="FM94" s="108"/>
      <c r="FN94" s="108"/>
      <c r="FO94" s="108"/>
      <c r="FP94" s="108"/>
      <c r="FQ94" s="108"/>
      <c r="FR94" s="108"/>
      <c r="FS94" s="108"/>
      <c r="FT94" s="108"/>
      <c r="FU94" s="108"/>
      <c r="FV94" s="108"/>
      <c r="FW94" s="108"/>
      <c r="FX94" s="108"/>
      <c r="FY94" s="108"/>
      <c r="FZ94" s="108"/>
      <c r="GA94" s="108"/>
      <c r="GB94" s="108"/>
      <c r="GC94" s="108"/>
      <c r="GD94" s="108"/>
      <c r="GE94" s="108"/>
      <c r="GF94" s="108"/>
      <c r="GG94" s="108"/>
      <c r="GH94" s="108"/>
      <c r="GI94" s="108"/>
      <c r="GJ94" s="108"/>
      <c r="GK94" s="108"/>
      <c r="GL94" s="108"/>
      <c r="GM94" s="108"/>
      <c r="GN94" s="108"/>
      <c r="GO94" s="108"/>
      <c r="GP94" s="108"/>
      <c r="GQ94" s="108"/>
      <c r="GR94" s="108"/>
      <c r="GS94" s="108"/>
      <c r="GT94" s="108"/>
      <c r="GU94" s="108"/>
      <c r="GV94" s="108"/>
      <c r="GW94" s="108"/>
      <c r="GX94" s="108"/>
      <c r="GY94" s="108"/>
      <c r="GZ94" s="108"/>
      <c r="HA94" s="108"/>
      <c r="HB94" s="108"/>
      <c r="HC94" s="108"/>
      <c r="HD94" s="108"/>
      <c r="HE94" s="108"/>
      <c r="HF94" s="108"/>
      <c r="HG94" s="108"/>
      <c r="HH94" s="108"/>
      <c r="HI94" s="108"/>
      <c r="HJ94" s="108"/>
      <c r="HK94" s="108"/>
      <c r="HL94" s="108"/>
      <c r="HM94" s="108"/>
      <c r="HN94" s="108"/>
      <c r="HO94" s="108"/>
      <c r="HP94" s="108"/>
      <c r="HQ94" s="108"/>
      <c r="HR94" s="108"/>
      <c r="HS94" s="108"/>
      <c r="HT94" s="108"/>
      <c r="HU94" s="108"/>
      <c r="HV94" s="108"/>
      <c r="HW94" s="108"/>
      <c r="HX94" s="108"/>
      <c r="HY94" s="108"/>
      <c r="HZ94" s="108"/>
      <c r="IA94" s="108"/>
      <c r="IB94" s="108"/>
      <c r="IC94" s="108"/>
      <c r="ID94" s="108"/>
      <c r="IE94" s="108"/>
      <c r="IF94" s="108"/>
      <c r="IG94" s="108"/>
      <c r="IH94" s="108"/>
      <c r="II94" s="108"/>
      <c r="IJ94" s="108"/>
      <c r="IK94" s="108"/>
      <c r="IL94" s="108"/>
      <c r="IM94" s="108"/>
      <c r="IN94" s="108"/>
      <c r="IO94" s="108"/>
      <c r="IP94" s="108"/>
      <c r="IQ94" s="108"/>
      <c r="IR94" s="108"/>
      <c r="IS94" s="108"/>
      <c r="IT94" s="108"/>
      <c r="IU94" s="108"/>
    </row>
    <row r="95" spans="1:255" s="109" customFormat="1" ht="12" customHeight="1" x14ac:dyDescent="0.25">
      <c r="A95" s="103"/>
      <c r="B95" s="104" t="s">
        <v>115</v>
      </c>
      <c r="C95" s="105" t="s">
        <v>32</v>
      </c>
      <c r="D95" s="105">
        <v>1100</v>
      </c>
      <c r="E95" s="105" t="s">
        <v>116</v>
      </c>
      <c r="F95" s="106">
        <v>3048</v>
      </c>
      <c r="G95" s="107">
        <f t="shared" ref="G95:G96" si="3">+D95*F95</f>
        <v>3352800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08"/>
      <c r="ES95" s="108"/>
      <c r="ET95" s="108"/>
      <c r="EU95" s="108"/>
      <c r="EV95" s="108"/>
      <c r="EW95" s="108"/>
      <c r="EX95" s="108"/>
      <c r="EY95" s="108"/>
      <c r="EZ95" s="108"/>
      <c r="FA95" s="108"/>
      <c r="FB95" s="108"/>
      <c r="FC95" s="108"/>
      <c r="FD95" s="108"/>
      <c r="FE95" s="108"/>
      <c r="FF95" s="108"/>
      <c r="FG95" s="108"/>
      <c r="FH95" s="108"/>
      <c r="FI95" s="108"/>
      <c r="FJ95" s="108"/>
      <c r="FK95" s="108"/>
      <c r="FL95" s="108"/>
      <c r="FM95" s="108"/>
      <c r="FN95" s="108"/>
      <c r="FO95" s="108"/>
      <c r="FP95" s="108"/>
      <c r="FQ95" s="108"/>
      <c r="FR95" s="108"/>
      <c r="FS95" s="108"/>
      <c r="FT95" s="108"/>
      <c r="FU95" s="108"/>
      <c r="FV95" s="108"/>
      <c r="FW95" s="108"/>
      <c r="FX95" s="108"/>
      <c r="FY95" s="108"/>
      <c r="FZ95" s="108"/>
      <c r="GA95" s="108"/>
      <c r="GB95" s="108"/>
      <c r="GC95" s="108"/>
      <c r="GD95" s="108"/>
      <c r="GE95" s="108"/>
      <c r="GF95" s="108"/>
      <c r="GG95" s="108"/>
      <c r="GH95" s="108"/>
      <c r="GI95" s="108"/>
      <c r="GJ95" s="108"/>
      <c r="GK95" s="108"/>
      <c r="GL95" s="108"/>
      <c r="GM95" s="108"/>
      <c r="GN95" s="108"/>
      <c r="GO95" s="108"/>
      <c r="GP95" s="108"/>
      <c r="GQ95" s="108"/>
      <c r="GR95" s="108"/>
      <c r="GS95" s="108"/>
      <c r="GT95" s="108"/>
      <c r="GU95" s="108"/>
      <c r="GV95" s="108"/>
      <c r="GW95" s="108"/>
      <c r="GX95" s="108"/>
      <c r="GY95" s="108"/>
      <c r="GZ95" s="108"/>
      <c r="HA95" s="108"/>
      <c r="HB95" s="108"/>
      <c r="HC95" s="108"/>
      <c r="HD95" s="108"/>
      <c r="HE95" s="108"/>
      <c r="HF95" s="108"/>
      <c r="HG95" s="108"/>
      <c r="HH95" s="108"/>
      <c r="HI95" s="108"/>
      <c r="HJ95" s="108"/>
      <c r="HK95" s="108"/>
      <c r="HL95" s="108"/>
      <c r="HM95" s="108"/>
      <c r="HN95" s="108"/>
      <c r="HO95" s="108"/>
      <c r="HP95" s="108"/>
      <c r="HQ95" s="108"/>
      <c r="HR95" s="108"/>
      <c r="HS95" s="108"/>
      <c r="HT95" s="108"/>
      <c r="HU95" s="108"/>
      <c r="HV95" s="108"/>
      <c r="HW95" s="108"/>
      <c r="HX95" s="108"/>
      <c r="HY95" s="108"/>
      <c r="HZ95" s="108"/>
      <c r="IA95" s="108"/>
      <c r="IB95" s="108"/>
      <c r="IC95" s="108"/>
      <c r="ID95" s="108"/>
      <c r="IE95" s="108"/>
      <c r="IF95" s="108"/>
      <c r="IG95" s="108"/>
      <c r="IH95" s="108"/>
      <c r="II95" s="108"/>
      <c r="IJ95" s="108"/>
      <c r="IK95" s="108"/>
      <c r="IL95" s="108"/>
      <c r="IM95" s="108"/>
      <c r="IN95" s="108"/>
      <c r="IO95" s="108"/>
      <c r="IP95" s="108"/>
      <c r="IQ95" s="108"/>
      <c r="IR95" s="108"/>
      <c r="IS95" s="108"/>
      <c r="IT95" s="108"/>
      <c r="IU95" s="108"/>
    </row>
    <row r="96" spans="1:255" s="109" customFormat="1" ht="12" customHeight="1" x14ac:dyDescent="0.25">
      <c r="A96" s="103"/>
      <c r="B96" s="104" t="s">
        <v>117</v>
      </c>
      <c r="C96" s="105" t="s">
        <v>32</v>
      </c>
      <c r="D96" s="105">
        <v>500</v>
      </c>
      <c r="E96" s="105" t="s">
        <v>116</v>
      </c>
      <c r="F96" s="106">
        <v>3048</v>
      </c>
      <c r="G96" s="107">
        <f t="shared" si="3"/>
        <v>1524000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</row>
    <row r="97" spans="1:255" s="109" customFormat="1" ht="12" customHeight="1" x14ac:dyDescent="0.25">
      <c r="A97" s="103"/>
      <c r="B97" s="104" t="s">
        <v>107</v>
      </c>
      <c r="C97" s="105" t="s">
        <v>105</v>
      </c>
      <c r="D97" s="105">
        <v>6</v>
      </c>
      <c r="E97" s="105" t="s">
        <v>106</v>
      </c>
      <c r="F97" s="106">
        <v>30000</v>
      </c>
      <c r="G97" s="107">
        <f>D97*F97</f>
        <v>180000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  <c r="EK97" s="108"/>
      <c r="EL97" s="108"/>
      <c r="EM97" s="108"/>
      <c r="EN97" s="108"/>
      <c r="EO97" s="108"/>
      <c r="EP97" s="108"/>
      <c r="EQ97" s="108"/>
      <c r="ER97" s="108"/>
      <c r="ES97" s="108"/>
      <c r="ET97" s="108"/>
      <c r="EU97" s="108"/>
      <c r="EV97" s="108"/>
      <c r="EW97" s="108"/>
      <c r="EX97" s="108"/>
      <c r="EY97" s="108"/>
      <c r="EZ97" s="108"/>
      <c r="FA97" s="108"/>
      <c r="FB97" s="108"/>
      <c r="FC97" s="108"/>
      <c r="FD97" s="108"/>
      <c r="FE97" s="108"/>
      <c r="FF97" s="108"/>
      <c r="FG97" s="108"/>
      <c r="FH97" s="108"/>
      <c r="FI97" s="108"/>
      <c r="FJ97" s="108"/>
      <c r="FK97" s="108"/>
      <c r="FL97" s="108"/>
      <c r="FM97" s="108"/>
      <c r="FN97" s="108"/>
      <c r="FO97" s="108"/>
      <c r="FP97" s="108"/>
      <c r="FQ97" s="108"/>
      <c r="FR97" s="108"/>
      <c r="FS97" s="108"/>
      <c r="FT97" s="108"/>
      <c r="FU97" s="108"/>
      <c r="FV97" s="108"/>
      <c r="FW97" s="108"/>
      <c r="FX97" s="108"/>
      <c r="FY97" s="108"/>
      <c r="FZ97" s="108"/>
      <c r="GA97" s="108"/>
      <c r="GB97" s="108"/>
      <c r="GC97" s="108"/>
      <c r="GD97" s="108"/>
      <c r="GE97" s="108"/>
      <c r="GF97" s="108"/>
      <c r="GG97" s="108"/>
      <c r="GH97" s="108"/>
      <c r="GI97" s="108"/>
      <c r="GJ97" s="108"/>
      <c r="GK97" s="108"/>
      <c r="GL97" s="108"/>
      <c r="GM97" s="108"/>
      <c r="GN97" s="108"/>
      <c r="GO97" s="108"/>
      <c r="GP97" s="108"/>
      <c r="GQ97" s="108"/>
      <c r="GR97" s="108"/>
      <c r="GS97" s="108"/>
      <c r="GT97" s="108"/>
      <c r="GU97" s="108"/>
      <c r="GV97" s="108"/>
      <c r="GW97" s="108"/>
      <c r="GX97" s="108"/>
      <c r="GY97" s="108"/>
      <c r="GZ97" s="108"/>
      <c r="HA97" s="108"/>
      <c r="HB97" s="108"/>
      <c r="HC97" s="108"/>
      <c r="HD97" s="108"/>
      <c r="HE97" s="108"/>
      <c r="HF97" s="108"/>
      <c r="HG97" s="108"/>
      <c r="HH97" s="108"/>
      <c r="HI97" s="108"/>
      <c r="HJ97" s="108"/>
      <c r="HK97" s="108"/>
      <c r="HL97" s="108"/>
      <c r="HM97" s="108"/>
      <c r="HN97" s="108"/>
      <c r="HO97" s="108"/>
      <c r="HP97" s="108"/>
      <c r="HQ97" s="108"/>
      <c r="HR97" s="108"/>
      <c r="HS97" s="108"/>
      <c r="HT97" s="108"/>
      <c r="HU97" s="108"/>
      <c r="HV97" s="108"/>
      <c r="HW97" s="108"/>
      <c r="HX97" s="108"/>
      <c r="HY97" s="108"/>
      <c r="HZ97" s="108"/>
      <c r="IA97" s="108"/>
      <c r="IB97" s="108"/>
      <c r="IC97" s="108"/>
      <c r="ID97" s="108"/>
      <c r="IE97" s="108"/>
      <c r="IF97" s="108"/>
      <c r="IG97" s="108"/>
      <c r="IH97" s="108"/>
      <c r="II97" s="108"/>
      <c r="IJ97" s="108"/>
      <c r="IK97" s="108"/>
      <c r="IL97" s="108"/>
      <c r="IM97" s="108"/>
      <c r="IN97" s="108"/>
      <c r="IO97" s="108"/>
      <c r="IP97" s="108"/>
      <c r="IQ97" s="108"/>
      <c r="IR97" s="108"/>
      <c r="IS97" s="108"/>
      <c r="IT97" s="108"/>
      <c r="IU97" s="108"/>
    </row>
    <row r="98" spans="1:255" s="109" customFormat="1" ht="12" customHeight="1" x14ac:dyDescent="0.25">
      <c r="A98" s="103"/>
      <c r="B98" s="104" t="s">
        <v>109</v>
      </c>
      <c r="C98" s="105" t="s">
        <v>110</v>
      </c>
      <c r="D98" s="105">
        <v>8300</v>
      </c>
      <c r="E98" s="105" t="s">
        <v>111</v>
      </c>
      <c r="F98" s="106">
        <v>680</v>
      </c>
      <c r="G98" s="107">
        <f>D98*F98</f>
        <v>5644000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</row>
    <row r="99" spans="1:255" s="109" customFormat="1" ht="12" customHeight="1" x14ac:dyDescent="0.25">
      <c r="A99" s="103"/>
      <c r="B99" s="104" t="s">
        <v>112</v>
      </c>
      <c r="C99" s="105" t="s">
        <v>113</v>
      </c>
      <c r="D99" s="105">
        <v>16</v>
      </c>
      <c r="E99" s="105" t="s">
        <v>111</v>
      </c>
      <c r="F99" s="106">
        <v>80000</v>
      </c>
      <c r="G99" s="107">
        <f>D99*F99</f>
        <v>1280000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08"/>
      <c r="ES99" s="108"/>
      <c r="ET99" s="108"/>
      <c r="EU99" s="108"/>
      <c r="EV99" s="108"/>
      <c r="EW99" s="108"/>
      <c r="EX99" s="108"/>
      <c r="EY99" s="108"/>
      <c r="EZ99" s="108"/>
      <c r="FA99" s="108"/>
      <c r="FB99" s="108"/>
      <c r="FC99" s="108"/>
      <c r="FD99" s="108"/>
      <c r="FE99" s="108"/>
      <c r="FF99" s="108"/>
      <c r="FG99" s="108"/>
      <c r="FH99" s="108"/>
      <c r="FI99" s="108"/>
      <c r="FJ99" s="108"/>
      <c r="FK99" s="108"/>
      <c r="FL99" s="108"/>
      <c r="FM99" s="108"/>
      <c r="FN99" s="108"/>
      <c r="FO99" s="108"/>
      <c r="FP99" s="108"/>
      <c r="FQ99" s="108"/>
      <c r="FR99" s="108"/>
      <c r="FS99" s="108"/>
      <c r="FT99" s="108"/>
      <c r="FU99" s="108"/>
      <c r="FV99" s="108"/>
      <c r="FW99" s="108"/>
      <c r="FX99" s="108"/>
      <c r="FY99" s="108"/>
      <c r="FZ99" s="108"/>
      <c r="GA99" s="108"/>
      <c r="GB99" s="108"/>
      <c r="GC99" s="108"/>
      <c r="GD99" s="108"/>
      <c r="GE99" s="108"/>
      <c r="GF99" s="108"/>
      <c r="GG99" s="108"/>
      <c r="GH99" s="108"/>
      <c r="GI99" s="108"/>
      <c r="GJ99" s="108"/>
      <c r="GK99" s="108"/>
      <c r="GL99" s="108"/>
      <c r="GM99" s="108"/>
      <c r="GN99" s="108"/>
      <c r="GO99" s="108"/>
      <c r="GP99" s="108"/>
      <c r="GQ99" s="108"/>
      <c r="GR99" s="108"/>
      <c r="GS99" s="108"/>
      <c r="GT99" s="108"/>
      <c r="GU99" s="108"/>
      <c r="GV99" s="108"/>
      <c r="GW99" s="108"/>
      <c r="GX99" s="108"/>
      <c r="GY99" s="108"/>
      <c r="GZ99" s="108"/>
      <c r="HA99" s="108"/>
      <c r="HB99" s="108"/>
      <c r="HC99" s="108"/>
      <c r="HD99" s="108"/>
      <c r="HE99" s="108"/>
      <c r="HF99" s="108"/>
      <c r="HG99" s="108"/>
      <c r="HH99" s="108"/>
      <c r="HI99" s="108"/>
      <c r="HJ99" s="108"/>
      <c r="HK99" s="108"/>
      <c r="HL99" s="108"/>
      <c r="HM99" s="108"/>
      <c r="HN99" s="108"/>
      <c r="HO99" s="108"/>
      <c r="HP99" s="108"/>
      <c r="HQ99" s="108"/>
      <c r="HR99" s="108"/>
      <c r="HS99" s="108"/>
      <c r="HT99" s="108"/>
      <c r="HU99" s="108"/>
      <c r="HV99" s="108"/>
      <c r="HW99" s="108"/>
      <c r="HX99" s="108"/>
      <c r="HY99" s="108"/>
      <c r="HZ99" s="108"/>
      <c r="IA99" s="108"/>
      <c r="IB99" s="108"/>
      <c r="IC99" s="108"/>
      <c r="ID99" s="108"/>
      <c r="IE99" s="108"/>
      <c r="IF99" s="108"/>
      <c r="IG99" s="108"/>
      <c r="IH99" s="108"/>
      <c r="II99" s="108"/>
      <c r="IJ99" s="108"/>
      <c r="IK99" s="108"/>
      <c r="IL99" s="108"/>
      <c r="IM99" s="108"/>
      <c r="IN99" s="108"/>
      <c r="IO99" s="108"/>
      <c r="IP99" s="108"/>
      <c r="IQ99" s="108"/>
      <c r="IR99" s="108"/>
      <c r="IS99" s="108"/>
      <c r="IT99" s="108"/>
      <c r="IU99" s="108"/>
    </row>
    <row r="100" spans="1:255" customFormat="1" ht="11.25" customHeight="1" x14ac:dyDescent="0.25">
      <c r="A100" s="92"/>
      <c r="B100" s="110" t="s">
        <v>37</v>
      </c>
      <c r="C100" s="111"/>
      <c r="D100" s="111"/>
      <c r="E100" s="111"/>
      <c r="F100" s="112"/>
      <c r="G100" s="113">
        <f>SUM(G94:G99)</f>
        <v>12160800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</row>
    <row r="101" spans="1:255" customFormat="1" ht="11.25" customHeight="1" x14ac:dyDescent="0.25">
      <c r="A101" s="92"/>
      <c r="B101" s="118"/>
      <c r="C101" s="118"/>
      <c r="D101" s="118"/>
      <c r="E101" s="118"/>
      <c r="F101" s="119"/>
      <c r="G101" s="119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</row>
    <row r="102" spans="1:255" customFormat="1" ht="11.25" customHeight="1" x14ac:dyDescent="0.25">
      <c r="A102" s="92"/>
      <c r="B102" s="120" t="s">
        <v>38</v>
      </c>
      <c r="C102" s="121"/>
      <c r="D102" s="121"/>
      <c r="E102" s="121"/>
      <c r="F102" s="121"/>
      <c r="G102" s="122">
        <f>G36+G41+G48+G90+G100</f>
        <v>43786329.5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</row>
    <row r="103" spans="1:255" customFormat="1" ht="11.25" customHeight="1" x14ac:dyDescent="0.25">
      <c r="A103" s="92"/>
      <c r="B103" s="123" t="s">
        <v>39</v>
      </c>
      <c r="C103" s="124"/>
      <c r="D103" s="124"/>
      <c r="E103" s="124"/>
      <c r="F103" s="124"/>
      <c r="G103" s="125">
        <f>G102*0.05</f>
        <v>2189316.4750000001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</row>
    <row r="104" spans="1:255" customFormat="1" ht="11.25" customHeight="1" x14ac:dyDescent="0.25">
      <c r="A104" s="92"/>
      <c r="B104" s="126" t="s">
        <v>40</v>
      </c>
      <c r="C104" s="127"/>
      <c r="D104" s="127"/>
      <c r="E104" s="127"/>
      <c r="F104" s="127"/>
      <c r="G104" s="128">
        <f>G103+G102</f>
        <v>45975645.975000001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</row>
    <row r="105" spans="1:255" customFormat="1" ht="11.25" customHeight="1" x14ac:dyDescent="0.25">
      <c r="A105" s="92"/>
      <c r="B105" s="123" t="s">
        <v>41</v>
      </c>
      <c r="C105" s="124"/>
      <c r="D105" s="124"/>
      <c r="E105" s="124"/>
      <c r="F105" s="124"/>
      <c r="G105" s="125">
        <f>G12</f>
        <v>98000000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  <c r="IG105" s="92"/>
      <c r="IH105" s="92"/>
      <c r="II105" s="92"/>
      <c r="IJ105" s="92"/>
      <c r="IK105" s="92"/>
      <c r="IL105" s="92"/>
      <c r="IM105" s="92"/>
      <c r="IN105" s="92"/>
      <c r="IO105" s="92"/>
      <c r="IP105" s="92"/>
      <c r="IQ105" s="92"/>
      <c r="IR105" s="92"/>
      <c r="IS105" s="92"/>
      <c r="IT105" s="92"/>
      <c r="IU105" s="92"/>
    </row>
    <row r="106" spans="1:255" customFormat="1" ht="11.25" customHeight="1" x14ac:dyDescent="0.25">
      <c r="A106" s="92"/>
      <c r="B106" s="129" t="s">
        <v>42</v>
      </c>
      <c r="C106" s="130"/>
      <c r="D106" s="130"/>
      <c r="E106" s="130"/>
      <c r="F106" s="130"/>
      <c r="G106" s="131">
        <f>G105-G104</f>
        <v>52024354.024999999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</row>
    <row r="107" spans="1:255" ht="12" customHeight="1" x14ac:dyDescent="0.25">
      <c r="A107" s="23"/>
      <c r="B107" s="27" t="s">
        <v>123</v>
      </c>
      <c r="C107" s="6"/>
      <c r="D107" s="28"/>
      <c r="E107" s="28"/>
      <c r="F107" s="29"/>
      <c r="G107" s="29"/>
    </row>
    <row r="108" spans="1:255" ht="12.75" customHeight="1" thickBot="1" x14ac:dyDescent="0.3">
      <c r="A108" s="23"/>
      <c r="B108" s="30"/>
      <c r="C108" s="6"/>
      <c r="D108" s="28"/>
      <c r="E108" s="28"/>
      <c r="F108" s="29"/>
      <c r="G108" s="29"/>
    </row>
    <row r="109" spans="1:255" ht="12" customHeight="1" x14ac:dyDescent="0.25">
      <c r="A109" s="23"/>
      <c r="B109" s="31" t="s">
        <v>124</v>
      </c>
      <c r="C109" s="7"/>
      <c r="D109" s="32"/>
      <c r="E109" s="32"/>
      <c r="F109" s="33"/>
      <c r="G109" s="29"/>
    </row>
    <row r="110" spans="1:255" ht="12" customHeight="1" x14ac:dyDescent="0.25">
      <c r="A110" s="23"/>
      <c r="B110" s="34" t="s">
        <v>43</v>
      </c>
      <c r="C110" s="8"/>
      <c r="D110" s="35"/>
      <c r="E110" s="35"/>
      <c r="F110" s="36"/>
      <c r="G110" s="29"/>
    </row>
    <row r="111" spans="1:255" ht="12" customHeight="1" x14ac:dyDescent="0.25">
      <c r="A111" s="23"/>
      <c r="B111" s="34" t="s">
        <v>161</v>
      </c>
      <c r="C111" s="8"/>
      <c r="D111" s="35"/>
      <c r="E111" s="35"/>
      <c r="F111" s="36"/>
      <c r="G111" s="29"/>
    </row>
    <row r="112" spans="1:255" ht="12" customHeight="1" x14ac:dyDescent="0.25">
      <c r="A112" s="23"/>
      <c r="B112" s="34" t="s">
        <v>162</v>
      </c>
      <c r="C112" s="8"/>
      <c r="D112" s="35"/>
      <c r="E112" s="35"/>
      <c r="F112" s="36"/>
      <c r="G112" s="29"/>
    </row>
    <row r="113" spans="1:7" ht="12" customHeight="1" x14ac:dyDescent="0.25">
      <c r="A113" s="23"/>
      <c r="B113" s="34" t="s">
        <v>163</v>
      </c>
      <c r="C113" s="8"/>
      <c r="D113" s="35"/>
      <c r="E113" s="35"/>
      <c r="F113" s="36"/>
      <c r="G113" s="29"/>
    </row>
    <row r="114" spans="1:7" ht="12" customHeight="1" x14ac:dyDescent="0.25">
      <c r="A114" s="23"/>
      <c r="B114" s="34" t="s">
        <v>164</v>
      </c>
      <c r="C114" s="8"/>
      <c r="D114" s="35"/>
      <c r="E114" s="35"/>
      <c r="F114" s="36"/>
      <c r="G114" s="29"/>
    </row>
    <row r="115" spans="1:7" ht="12.75" customHeight="1" thickBot="1" x14ac:dyDescent="0.3">
      <c r="A115" s="23"/>
      <c r="B115" s="37" t="s">
        <v>165</v>
      </c>
      <c r="C115" s="9"/>
      <c r="D115" s="38"/>
      <c r="E115" s="38"/>
      <c r="F115" s="39"/>
      <c r="G115" s="29"/>
    </row>
    <row r="116" spans="1:7" ht="12.75" customHeight="1" thickBot="1" x14ac:dyDescent="0.3">
      <c r="A116" s="23"/>
      <c r="B116" s="30"/>
      <c r="C116" s="8"/>
      <c r="D116" s="35"/>
      <c r="E116" s="35"/>
      <c r="F116" s="40"/>
      <c r="G116" s="29"/>
    </row>
    <row r="117" spans="1:7" ht="15" customHeight="1" thickBot="1" x14ac:dyDescent="0.3">
      <c r="A117" s="23"/>
      <c r="B117" s="69" t="s">
        <v>44</v>
      </c>
      <c r="C117" s="70"/>
      <c r="D117" s="62"/>
      <c r="E117" s="55"/>
      <c r="F117" s="41"/>
      <c r="G117" s="29"/>
    </row>
    <row r="118" spans="1:7" ht="12" customHeight="1" x14ac:dyDescent="0.25">
      <c r="A118" s="23"/>
      <c r="B118" s="59" t="s">
        <v>36</v>
      </c>
      <c r="C118" s="60" t="s">
        <v>45</v>
      </c>
      <c r="D118" s="61" t="s">
        <v>46</v>
      </c>
      <c r="E118" s="55"/>
      <c r="F118" s="41"/>
      <c r="G118" s="29"/>
    </row>
    <row r="119" spans="1:7" ht="12" customHeight="1" x14ac:dyDescent="0.25">
      <c r="A119" s="23"/>
      <c r="B119" s="42" t="s">
        <v>47</v>
      </c>
      <c r="C119" s="10">
        <f>+G36</f>
        <v>13250000</v>
      </c>
      <c r="D119" s="43">
        <f>(C119/C125)</f>
        <v>0.2881960594355738</v>
      </c>
      <c r="E119" s="55"/>
      <c r="F119" s="41"/>
      <c r="G119" s="29"/>
    </row>
    <row r="120" spans="1:7" ht="12" customHeight="1" x14ac:dyDescent="0.25">
      <c r="A120" s="23"/>
      <c r="B120" s="42" t="s">
        <v>48</v>
      </c>
      <c r="C120" s="11">
        <v>0</v>
      </c>
      <c r="D120" s="43">
        <v>0</v>
      </c>
      <c r="E120" s="55"/>
      <c r="F120" s="41"/>
      <c r="G120" s="29"/>
    </row>
    <row r="121" spans="1:7" ht="12" customHeight="1" x14ac:dyDescent="0.25">
      <c r="A121" s="23"/>
      <c r="B121" s="42" t="s">
        <v>49</v>
      </c>
      <c r="C121" s="10">
        <f>+G48</f>
        <v>441000</v>
      </c>
      <c r="D121" s="43">
        <f>(C121/C125)</f>
        <v>9.5920348838557015E-3</v>
      </c>
      <c r="E121" s="55"/>
      <c r="F121" s="41"/>
      <c r="G121" s="29"/>
    </row>
    <row r="122" spans="1:7" ht="12" customHeight="1" x14ac:dyDescent="0.25">
      <c r="A122" s="23"/>
      <c r="B122" s="42" t="s">
        <v>29</v>
      </c>
      <c r="C122" s="10">
        <f>+G90</f>
        <v>17934529.5</v>
      </c>
      <c r="D122" s="43">
        <f>(C122/C125)</f>
        <v>0.39008760224385297</v>
      </c>
      <c r="E122" s="55"/>
      <c r="F122" s="41"/>
      <c r="G122" s="29"/>
    </row>
    <row r="123" spans="1:7" ht="12" customHeight="1" x14ac:dyDescent="0.25">
      <c r="A123" s="23"/>
      <c r="B123" s="42" t="s">
        <v>50</v>
      </c>
      <c r="C123" s="12">
        <f>+G100</f>
        <v>12160800</v>
      </c>
      <c r="D123" s="43">
        <f>(C123/C125)</f>
        <v>0.26450525581766987</v>
      </c>
      <c r="E123" s="56"/>
      <c r="F123" s="44"/>
      <c r="G123" s="29"/>
    </row>
    <row r="124" spans="1:7" ht="12" customHeight="1" x14ac:dyDescent="0.25">
      <c r="A124" s="23"/>
      <c r="B124" s="42" t="s">
        <v>51</v>
      </c>
      <c r="C124" s="12">
        <f>+G103</f>
        <v>2189316.4750000001</v>
      </c>
      <c r="D124" s="43">
        <f>(C124/C125)</f>
        <v>4.7619047619047616E-2</v>
      </c>
      <c r="E124" s="56"/>
      <c r="F124" s="44"/>
      <c r="G124" s="29"/>
    </row>
    <row r="125" spans="1:7" ht="12.75" customHeight="1" thickBot="1" x14ac:dyDescent="0.3">
      <c r="A125" s="23"/>
      <c r="B125" s="45" t="s">
        <v>52</v>
      </c>
      <c r="C125" s="13">
        <f>SUM(C119:C124)</f>
        <v>45975645.975000001</v>
      </c>
      <c r="D125" s="46">
        <f>SUM(D119:D124)</f>
        <v>1</v>
      </c>
      <c r="E125" s="56"/>
      <c r="F125" s="44"/>
      <c r="G125" s="29"/>
    </row>
    <row r="126" spans="1:7" ht="12" customHeight="1" x14ac:dyDescent="0.25">
      <c r="A126" s="23"/>
      <c r="B126" s="30"/>
      <c r="C126" s="6"/>
      <c r="D126" s="28"/>
      <c r="E126" s="28"/>
      <c r="F126" s="29"/>
      <c r="G126" s="29"/>
    </row>
    <row r="127" spans="1:7" ht="12.75" customHeight="1" thickBot="1" x14ac:dyDescent="0.3">
      <c r="A127" s="23"/>
      <c r="B127" s="14"/>
      <c r="C127" s="6"/>
      <c r="D127" s="28"/>
      <c r="E127" s="28"/>
      <c r="F127" s="29"/>
      <c r="G127" s="29"/>
    </row>
    <row r="128" spans="1:7" ht="12" customHeight="1" thickBot="1" x14ac:dyDescent="0.3">
      <c r="A128" s="23"/>
      <c r="B128" s="63"/>
      <c r="C128" s="64" t="s">
        <v>121</v>
      </c>
      <c r="D128" s="65"/>
      <c r="E128" s="66"/>
      <c r="F128" s="44"/>
      <c r="G128" s="29"/>
    </row>
    <row r="129" spans="1:7" ht="12" customHeight="1" x14ac:dyDescent="0.25">
      <c r="A129" s="23"/>
      <c r="B129" s="47" t="s">
        <v>119</v>
      </c>
      <c r="C129" s="53">
        <v>135000</v>
      </c>
      <c r="D129" s="54">
        <v>140000</v>
      </c>
      <c r="E129" s="57">
        <v>145000</v>
      </c>
      <c r="F129" s="48"/>
      <c r="G129" s="49"/>
    </row>
    <row r="130" spans="1:7" ht="12.75" customHeight="1" thickBot="1" x14ac:dyDescent="0.3">
      <c r="A130" s="23"/>
      <c r="B130" s="45" t="s">
        <v>120</v>
      </c>
      <c r="C130" s="13">
        <f>(G104/C129)</f>
        <v>340.56034055555557</v>
      </c>
      <c r="D130" s="50">
        <f>(G104/D129)</f>
        <v>328.39747125000002</v>
      </c>
      <c r="E130" s="58">
        <f>(G104/E129)</f>
        <v>317.0734205172414</v>
      </c>
      <c r="F130" s="48"/>
      <c r="G130" s="49"/>
    </row>
    <row r="131" spans="1:7" ht="15.6" customHeight="1" x14ac:dyDescent="0.25">
      <c r="A131" s="23"/>
      <c r="B131" s="27" t="s">
        <v>53</v>
      </c>
      <c r="C131" s="8"/>
      <c r="D131" s="35"/>
      <c r="E131" s="35"/>
      <c r="F131" s="40"/>
      <c r="G131" s="40"/>
    </row>
  </sheetData>
  <mergeCells count="8">
    <mergeCell ref="B117:C11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ignoredErrors>
    <ignoredError sqref="G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2022-06-20T17:12:08Z</cp:lastPrinted>
  <dcterms:created xsi:type="dcterms:W3CDTF">2020-11-27T12:49:26Z</dcterms:created>
  <dcterms:modified xsi:type="dcterms:W3CDTF">2023-02-13T13:37:05Z</dcterms:modified>
</cp:coreProperties>
</file>