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 A. San Bernardo 2023-2024\"/>
    </mc:Choice>
  </mc:AlternateContent>
  <bookViews>
    <workbookView xWindow="0" yWindow="0" windowWidth="19200" windowHeight="10095"/>
  </bookViews>
  <sheets>
    <sheet name="TOMATE AIRE LIBRE (BOTADO)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75" i="1" l="1"/>
  <c r="G74" i="1"/>
  <c r="G57" i="1" l="1"/>
  <c r="G58" i="1"/>
  <c r="G59" i="1"/>
  <c r="G60" i="1"/>
  <c r="G61" i="1"/>
  <c r="G63" i="1"/>
  <c r="G64" i="1"/>
  <c r="G66" i="1"/>
  <c r="G68" i="1"/>
  <c r="G55" i="1"/>
  <c r="G70" i="1" l="1"/>
  <c r="C98" i="1" s="1"/>
  <c r="D105" i="1"/>
  <c r="G76" i="1"/>
  <c r="C99" i="1" s="1"/>
  <c r="G44" i="1"/>
  <c r="G45" i="1"/>
  <c r="G46" i="1"/>
  <c r="G47" i="1"/>
  <c r="G48" i="1"/>
  <c r="G49" i="1"/>
  <c r="G50" i="1"/>
  <c r="G43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  <c r="G12" i="1"/>
  <c r="G39" i="1" l="1"/>
  <c r="G81" i="1"/>
  <c r="G34" i="1" l="1"/>
  <c r="C95" i="1" s="1"/>
  <c r="G51" i="1"/>
  <c r="C97" i="1" s="1"/>
  <c r="G78" i="1" l="1"/>
  <c r="G79" i="1" s="1"/>
  <c r="G80" i="1" l="1"/>
  <c r="D106" i="1" s="1"/>
  <c r="C100" i="1"/>
  <c r="E106" i="1" l="1"/>
  <c r="C101" i="1"/>
  <c r="D100" i="1" s="1"/>
  <c r="C106" i="1"/>
  <c r="G82" i="1"/>
  <c r="D98" i="1" l="1"/>
  <c r="D95" i="1"/>
  <c r="D97" i="1"/>
  <c r="D99" i="1"/>
  <c r="D101" i="1" l="1"/>
</calcChain>
</file>

<file path=xl/sharedStrings.xml><?xml version="1.0" encoding="utf-8"?>
<sst xmlns="http://schemas.openxmlformats.org/spreadsheetml/2006/main" count="214" uniqueCount="136">
  <si>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</si>
  <si>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</si>
  <si>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</si>
  <si>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</si>
  <si>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</si>
  <si>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</si>
  <si>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</si>
  <si>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</si>
  <si>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</si>
  <si>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</si>
  <si>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</si>
  <si>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</si>
  <si>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</si>
  <si>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</si>
  <si>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</si>
  <si>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</si>
  <si>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</si>
  <si>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</si>
  <si>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</si>
  <si>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</si>
  <si>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</si>
  <si>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</si>
  <si>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</si>
  <si>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</si>
  <si>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</si>
  <si>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</si>
  <si>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</si>
  <si>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</si>
  <si>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</si>
  <si>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</si>
  <si>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</si>
  <si>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</si>
  <si>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</si>
  <si>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</si>
  <si>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</si>
  <si>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</si>
  <si>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</si>
  <si>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</si>
  <si>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</si>
  <si>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</si>
  <si>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</si>
  <si>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</si>
  <si>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</si>
  <si>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</si>
  <si>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</si>
  <si>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</si>
  <si>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</si>
  <si>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</si>
  <si>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</si>
  <si>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</si>
  <si>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</si>
  <si>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</si>
  <si>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</si>
  <si>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</si>
  <si>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</si>
  <si>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</si>
  <si>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</si>
  <si>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</si>
  <si>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</si>
  <si>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</si>
  <si>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</si>
  <si>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AIRE LIBRE (BOTADO)</t>
  </si>
  <si>
    <t>MEDIO</t>
  </si>
  <si>
    <t>METROPOLITANA</t>
  </si>
  <si>
    <t>MERCADO INTERNO</t>
  </si>
  <si>
    <t>NO HAY</t>
  </si>
  <si>
    <t>RENDIMIENTO (Kg/Há.)</t>
  </si>
  <si>
    <t>PRECIO ESPERADO ($/kg)</t>
  </si>
  <si>
    <t>Paleo acequia</t>
  </si>
  <si>
    <t>Riego pre-transplante/siembra</t>
  </si>
  <si>
    <t>Transplante/siembra</t>
  </si>
  <si>
    <t>Riegos (4)</t>
  </si>
  <si>
    <t>Oct - Feb</t>
  </si>
  <si>
    <t>Aplicación fertilizante</t>
  </si>
  <si>
    <t>Oct - Ene</t>
  </si>
  <si>
    <t>Limpia manual</t>
  </si>
  <si>
    <t>Sep-Nov</t>
  </si>
  <si>
    <t>Aplicación pesticidas</t>
  </si>
  <si>
    <t>Oct- Feb</t>
  </si>
  <si>
    <t>Riegos (5)</t>
  </si>
  <si>
    <t>Aplicación pesticidas (2)</t>
  </si>
  <si>
    <t>Corta</t>
  </si>
  <si>
    <t>Dic-Feb</t>
  </si>
  <si>
    <t>Embalage y carga</t>
  </si>
  <si>
    <t>Dic-</t>
  </si>
  <si>
    <t xml:space="preserve"> </t>
  </si>
  <si>
    <t>Sept  -Oct</t>
  </si>
  <si>
    <t>Rastraje</t>
  </si>
  <si>
    <t>Cultivo entre hilera y aplicación fertilizante</t>
  </si>
  <si>
    <t>Aplicación Pesticidas</t>
  </si>
  <si>
    <t>Oct-Feb</t>
  </si>
  <si>
    <t>Melgadura</t>
  </si>
  <si>
    <t>Acequiadura</t>
  </si>
  <si>
    <t>Acarreo cosecha, coloso, tractor</t>
  </si>
  <si>
    <t>Dic-Feb-Mar</t>
  </si>
  <si>
    <t>Acarreo de insumo</t>
  </si>
  <si>
    <t>PLANTINES</t>
  </si>
  <si>
    <t xml:space="preserve">Unidad </t>
  </si>
  <si>
    <t>Ago-Sep</t>
  </si>
  <si>
    <t>Urea</t>
  </si>
  <si>
    <t>Oct-Nov-Ene</t>
  </si>
  <si>
    <t>Superfosfato triple</t>
  </si>
  <si>
    <t>Octubre</t>
  </si>
  <si>
    <t>Nitrato de potasio</t>
  </si>
  <si>
    <t>Dic- Ene</t>
  </si>
  <si>
    <t>Fosfimax 40-20</t>
  </si>
  <si>
    <t>lt</t>
  </si>
  <si>
    <t>Nov-Feb</t>
  </si>
  <si>
    <t>Terrasorb foliar</t>
  </si>
  <si>
    <t>Nov-Ene</t>
  </si>
  <si>
    <t>H1 Super 2000</t>
  </si>
  <si>
    <t>FUNGICIDA</t>
  </si>
  <si>
    <t>INSECTICIDA</t>
  </si>
  <si>
    <t>Actara 25 WG</t>
  </si>
  <si>
    <t>Karate Zeon</t>
  </si>
  <si>
    <t>Lt</t>
  </si>
  <si>
    <t>Analisis de suelo</t>
  </si>
  <si>
    <t>Jul-Ago</t>
  </si>
  <si>
    <t>Cajas</t>
  </si>
  <si>
    <t>ESCENARIOS COSTO UNITARIO  ($/Kg)</t>
  </si>
  <si>
    <t>Rendimiento (kg/hà)</t>
  </si>
  <si>
    <t>Costo unitario ($/kg) (*)</t>
  </si>
  <si>
    <t>Dic - May</t>
  </si>
  <si>
    <t>SAN BERNARDO</t>
  </si>
  <si>
    <t>Paine-Buin</t>
  </si>
  <si>
    <t>Sept</t>
  </si>
  <si>
    <t>Ago- Sep</t>
  </si>
  <si>
    <t>Oct -Feb</t>
  </si>
  <si>
    <t>Oct -Ene</t>
  </si>
  <si>
    <t>Oc t- Feb</t>
  </si>
  <si>
    <t>Oc t- Nov</t>
  </si>
  <si>
    <t>Oct - Nov</t>
  </si>
  <si>
    <t>Bectra</t>
  </si>
  <si>
    <t>Bravo 720</t>
  </si>
  <si>
    <t>SEMI MADURO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</si>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</sst>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rgb="FFFF0000"/>
      <name val="Arial Narrow"/>
      <family val="2"/>
    </font>
    <font>
      <sz val="11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20"/>
    <xf numFmtId="9" fontId="24" fillId="0" borderId="0" applyFont="0" applyFill="0" applyBorder="0" applyAlignment="0" applyProtection="0"/>
  </cellStyleXfs>
  <cellXfs count="19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7" borderId="20" xfId="0" applyFont="1" applyFill="1" applyBorder="1" applyAlignment="1"/>
    <xf numFmtId="49" fontId="12" fillId="8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 applyAlignment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0" fontId="14" fillId="2" borderId="49" xfId="0" applyFont="1" applyFill="1" applyBorder="1" applyAlignment="1"/>
    <xf numFmtId="0" fontId="12" fillId="7" borderId="20" xfId="0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9" xfId="0" applyNumberFormat="1" applyFont="1" applyFill="1" applyBorder="1" applyAlignment="1">
      <alignment horizontal="center" vertical="center"/>
    </xf>
    <xf numFmtId="3" fontId="12" fillId="8" borderId="51" xfId="0" applyNumberFormat="1" applyFont="1" applyFill="1" applyBorder="1" applyAlignment="1">
      <alignment vertical="center"/>
    </xf>
    <xf numFmtId="49" fontId="12" fillId="8" borderId="55" xfId="0" applyNumberFormat="1" applyFont="1" applyFill="1" applyBorder="1" applyAlignment="1">
      <alignment vertical="center"/>
    </xf>
    <xf numFmtId="49" fontId="12" fillId="8" borderId="56" xfId="0" applyNumberFormat="1" applyFont="1" applyFill="1" applyBorder="1" applyAlignment="1">
      <alignment vertical="center"/>
    </xf>
    <xf numFmtId="3" fontId="12" fillId="8" borderId="50" xfId="0" applyNumberFormat="1" applyFont="1" applyFill="1" applyBorder="1" applyAlignment="1">
      <alignment vertical="center"/>
    </xf>
    <xf numFmtId="3" fontId="12" fillId="8" borderId="57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/>
    <xf numFmtId="17" fontId="19" fillId="0" borderId="58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4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6" fillId="0" borderId="20" xfId="0" applyNumberFormat="1" applyFont="1" applyFill="1" applyBorder="1" applyAlignment="1">
      <alignment vertical="center"/>
    </xf>
    <xf numFmtId="0" fontId="14" fillId="0" borderId="20" xfId="0" applyFont="1" applyFill="1" applyBorder="1" applyAlignment="1"/>
    <xf numFmtId="0" fontId="0" fillId="0" borderId="0" xfId="0" applyNumberFormat="1" applyFont="1" applyFill="1" applyAlignment="1"/>
    <xf numFmtId="49" fontId="20" fillId="2" borderId="6" xfId="0" applyNumberFormat="1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 wrapText="1"/>
    </xf>
    <xf numFmtId="0" fontId="20" fillId="2" borderId="6" xfId="0" applyNumberFormat="1" applyFont="1" applyFill="1" applyBorder="1" applyAlignment="1">
      <alignment horizontal="center"/>
    </xf>
    <xf numFmtId="0" fontId="21" fillId="2" borderId="10" xfId="0" applyFont="1" applyFill="1" applyBorder="1" applyAlignment="1"/>
    <xf numFmtId="49" fontId="22" fillId="2" borderId="6" xfId="0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 wrapText="1"/>
    </xf>
    <xf numFmtId="3" fontId="23" fillId="0" borderId="20" xfId="0" applyNumberFormat="1" applyFont="1" applyFill="1" applyBorder="1" applyAlignment="1">
      <alignment horizontal="center"/>
    </xf>
    <xf numFmtId="0" fontId="21" fillId="0" borderId="0" xfId="0" applyNumberFormat="1" applyFont="1" applyAlignment="1"/>
    <xf numFmtId="0" fontId="21" fillId="0" borderId="0" xfId="0" applyFont="1" applyAlignment="1"/>
    <xf numFmtId="0" fontId="22" fillId="2" borderId="6" xfId="0" applyFont="1" applyFill="1" applyBorder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/>
    <xf numFmtId="0" fontId="23" fillId="2" borderId="6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/>
    <xf numFmtId="0" fontId="23" fillId="2" borderId="6" xfId="0" applyFont="1" applyFill="1" applyBorder="1" applyAlignment="1">
      <alignment horizontal="center"/>
    </xf>
    <xf numFmtId="49" fontId="22" fillId="2" borderId="60" xfId="0" applyNumberFormat="1" applyFont="1" applyFill="1" applyBorder="1" applyAlignment="1"/>
    <xf numFmtId="0" fontId="23" fillId="2" borderId="60" xfId="0" applyFont="1" applyFill="1" applyBorder="1" applyAlignment="1">
      <alignment horizontal="center"/>
    </xf>
    <xf numFmtId="49" fontId="23" fillId="2" borderId="60" xfId="0" applyNumberFormat="1" applyFont="1" applyFill="1" applyBorder="1" applyAlignment="1">
      <alignment horizontal="center" wrapText="1"/>
    </xf>
    <xf numFmtId="3" fontId="23" fillId="2" borderId="60" xfId="0" applyNumberFormat="1" applyFont="1" applyFill="1" applyBorder="1" applyAlignment="1">
      <alignment horizontal="center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3" fontId="8" fillId="3" borderId="61" xfId="0" applyNumberFormat="1" applyFont="1" applyFill="1" applyBorder="1" applyAlignment="1">
      <alignment horizontal="center" vertical="center"/>
    </xf>
    <xf numFmtId="49" fontId="22" fillId="2" borderId="59" xfId="0" applyNumberFormat="1" applyFont="1" applyFill="1" applyBorder="1" applyAlignment="1"/>
    <xf numFmtId="0" fontId="23" fillId="2" borderId="59" xfId="0" applyFont="1" applyFill="1" applyBorder="1" applyAlignment="1">
      <alignment horizontal="center"/>
    </xf>
    <xf numFmtId="49" fontId="23" fillId="2" borderId="59" xfId="0" applyNumberFormat="1" applyFont="1" applyFill="1" applyBorder="1" applyAlignment="1">
      <alignment horizontal="center" wrapText="1"/>
    </xf>
    <xf numFmtId="3" fontId="23" fillId="2" borderId="5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9" fontId="21" fillId="0" borderId="0" xfId="2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52" xfId="0" applyNumberFormat="1" applyFont="1" applyFill="1" applyBorder="1" applyAlignment="1">
      <alignment horizontal="center" vertical="center"/>
    </xf>
    <xf numFmtId="49" fontId="17" fillId="9" borderId="53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276223</xdr:colOff>
      <xdr:row>0</xdr:row>
      <xdr:rowOff>171450</xdr:rowOff>
    </xdr:from>
    <xdr:to>
      <xdr:col>7</xdr:col>
      <xdr:colOff>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3" y="171450"/>
          <a:ext cx="63817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07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28515625" style="1" customWidth="1"/>
    <col min="3" max="3" width="26.42578125" style="1" customWidth="1"/>
    <col min="4" max="4" width="9.42578125" style="1" customWidth="1"/>
    <col min="5" max="5" width="11.7109375" style="1" customWidth="1"/>
    <col min="6" max="6" width="12.7109375" style="1" customWidth="1"/>
    <col min="7" max="7" width="14.85546875" style="1" customWidth="1"/>
    <col min="8" max="8" width="7.7109375" style="150" customWidth="1"/>
    <col min="9" max="246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28"/>
    </row>
    <row r="2" spans="1:8" ht="15" customHeight="1" x14ac:dyDescent="0.25">
      <c r="A2" s="2"/>
      <c r="B2" s="2"/>
      <c r="C2" s="2"/>
      <c r="D2" s="2"/>
      <c r="E2" s="2"/>
      <c r="F2" s="2"/>
      <c r="G2" s="2"/>
      <c r="H2" s="128"/>
    </row>
    <row r="3" spans="1:8" ht="15" customHeight="1" x14ac:dyDescent="0.25">
      <c r="A3" s="2"/>
      <c r="B3" s="2"/>
      <c r="C3" s="2"/>
      <c r="D3" s="2"/>
      <c r="E3" s="2"/>
      <c r="F3" s="2"/>
      <c r="G3" s="2"/>
      <c r="H3" s="128"/>
    </row>
    <row r="4" spans="1:8" ht="15" customHeight="1" x14ac:dyDescent="0.25">
      <c r="A4" s="2"/>
      <c r="B4" s="2"/>
      <c r="C4" s="2"/>
      <c r="D4" s="2"/>
      <c r="E4" s="2"/>
      <c r="F4" s="2"/>
      <c r="G4" s="2"/>
      <c r="H4" s="128"/>
    </row>
    <row r="5" spans="1:8" ht="15" customHeight="1" x14ac:dyDescent="0.25">
      <c r="A5" s="2"/>
      <c r="B5" s="2"/>
      <c r="C5" s="2"/>
      <c r="D5" s="2"/>
      <c r="E5" s="2"/>
      <c r="F5" s="2"/>
      <c r="G5" s="2"/>
      <c r="H5" s="128"/>
    </row>
    <row r="6" spans="1:8" ht="15" customHeight="1" x14ac:dyDescent="0.25">
      <c r="A6" s="2"/>
      <c r="B6" s="2"/>
      <c r="C6" s="2"/>
      <c r="D6" s="2"/>
      <c r="E6" s="2"/>
      <c r="F6" s="2"/>
      <c r="G6" s="2"/>
      <c r="H6" s="128"/>
    </row>
    <row r="7" spans="1:8" ht="15" customHeight="1" x14ac:dyDescent="0.25">
      <c r="A7" s="2"/>
      <c r="B7" s="2"/>
      <c r="C7" s="2"/>
      <c r="D7" s="2"/>
      <c r="E7" s="2"/>
      <c r="F7" s="2"/>
      <c r="G7" s="2"/>
      <c r="H7" s="128"/>
    </row>
    <row r="8" spans="1:8" ht="15" customHeight="1" x14ac:dyDescent="0.25">
      <c r="A8" s="2"/>
      <c r="B8" s="3"/>
      <c r="C8" s="4"/>
      <c r="D8" s="2"/>
      <c r="E8" s="4"/>
      <c r="F8" s="4"/>
      <c r="G8" s="4"/>
      <c r="H8" s="128"/>
    </row>
    <row r="9" spans="1:8" ht="12" customHeight="1" x14ac:dyDescent="0.25">
      <c r="A9" s="5"/>
      <c r="B9" s="6" t="s">
        <v>0</v>
      </c>
      <c r="C9" s="7" t="s">
        <v>61</v>
      </c>
      <c r="D9" s="8"/>
      <c r="E9" s="182" t="s">
        <v>66</v>
      </c>
      <c r="F9" s="183"/>
      <c r="G9" s="125">
        <v>81000</v>
      </c>
      <c r="H9" s="129"/>
    </row>
    <row r="10" spans="1:8" ht="18.75" customHeight="1" x14ac:dyDescent="0.25">
      <c r="A10" s="5"/>
      <c r="B10" s="9" t="s">
        <v>1</v>
      </c>
      <c r="C10" s="108" t="s">
        <v>134</v>
      </c>
      <c r="D10" s="10"/>
      <c r="E10" s="184" t="s">
        <v>2</v>
      </c>
      <c r="F10" s="185"/>
      <c r="G10" s="12" t="s">
        <v>122</v>
      </c>
      <c r="H10" s="130"/>
    </row>
    <row r="11" spans="1:8" ht="18" customHeight="1" x14ac:dyDescent="0.25">
      <c r="A11" s="5"/>
      <c r="B11" s="9" t="s">
        <v>3</v>
      </c>
      <c r="C11" s="12" t="s">
        <v>62</v>
      </c>
      <c r="D11" s="10"/>
      <c r="E11" s="184" t="s">
        <v>67</v>
      </c>
      <c r="F11" s="185"/>
      <c r="G11" s="109">
        <v>385</v>
      </c>
      <c r="H11" s="131"/>
    </row>
    <row r="12" spans="1:8" ht="11.25" customHeight="1" x14ac:dyDescent="0.25">
      <c r="A12" s="5"/>
      <c r="B12" s="9" t="s">
        <v>4</v>
      </c>
      <c r="C12" s="13" t="s">
        <v>63</v>
      </c>
      <c r="D12" s="10"/>
      <c r="E12" s="14" t="s">
        <v>5</v>
      </c>
      <c r="F12" s="15"/>
      <c r="G12" s="16">
        <f>G9*G11</f>
        <v>31185000</v>
      </c>
      <c r="H12" s="132"/>
    </row>
    <row r="13" spans="1:8" ht="12" customHeight="1" x14ac:dyDescent="0.25">
      <c r="A13" s="5"/>
      <c r="B13" s="9" t="s">
        <v>6</v>
      </c>
      <c r="C13" s="12" t="s">
        <v>123</v>
      </c>
      <c r="D13" s="10"/>
      <c r="E13" s="184" t="s">
        <v>7</v>
      </c>
      <c r="F13" s="185"/>
      <c r="G13" s="12" t="s">
        <v>64</v>
      </c>
      <c r="H13" s="130"/>
    </row>
    <row r="14" spans="1:8" ht="13.5" customHeight="1" x14ac:dyDescent="0.25">
      <c r="A14" s="5"/>
      <c r="B14" s="9" t="s">
        <v>8</v>
      </c>
      <c r="C14" s="127" t="s">
        <v>124</v>
      </c>
      <c r="D14" s="10"/>
      <c r="E14" s="184" t="s">
        <v>9</v>
      </c>
      <c r="F14" s="185"/>
      <c r="G14" s="12" t="s">
        <v>122</v>
      </c>
      <c r="H14" s="130"/>
    </row>
    <row r="15" spans="1:8" ht="25.5" customHeight="1" x14ac:dyDescent="0.25">
      <c r="A15" s="5"/>
      <c r="B15" s="9" t="s">
        <v>10</v>
      </c>
      <c r="C15" s="126" t="s">
        <v>135</v>
      </c>
      <c r="D15" s="10"/>
      <c r="E15" s="186" t="s">
        <v>11</v>
      </c>
      <c r="F15" s="187"/>
      <c r="G15" s="13" t="s">
        <v>65</v>
      </c>
      <c r="H15" s="133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34"/>
    </row>
    <row r="17" spans="1:8" ht="12" customHeight="1" x14ac:dyDescent="0.25">
      <c r="A17" s="22"/>
      <c r="B17" s="188" t="s">
        <v>12</v>
      </c>
      <c r="C17" s="189"/>
      <c r="D17" s="189"/>
      <c r="E17" s="189"/>
      <c r="F17" s="189"/>
      <c r="G17" s="189"/>
      <c r="H17" s="135"/>
    </row>
    <row r="18" spans="1:8" ht="12" customHeight="1" x14ac:dyDescent="0.25">
      <c r="A18" s="2"/>
      <c r="B18" s="23"/>
      <c r="C18" s="24"/>
      <c r="D18" s="24"/>
      <c r="E18" s="24"/>
      <c r="F18" s="25"/>
      <c r="G18" s="25"/>
      <c r="H18" s="136"/>
    </row>
    <row r="19" spans="1:8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37"/>
    </row>
    <row r="20" spans="1:8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38"/>
    </row>
    <row r="21" spans="1:8" ht="12.75" customHeight="1" x14ac:dyDescent="0.25">
      <c r="A21" s="22"/>
      <c r="B21" s="112" t="s">
        <v>68</v>
      </c>
      <c r="C21" s="30" t="s">
        <v>20</v>
      </c>
      <c r="D21" s="110">
        <v>1</v>
      </c>
      <c r="E21" s="30" t="s">
        <v>126</v>
      </c>
      <c r="F21" s="111">
        <v>30000</v>
      </c>
      <c r="G21" s="111">
        <f>D21*F21</f>
        <v>30000</v>
      </c>
      <c r="H21" s="139"/>
    </row>
    <row r="22" spans="1:8" ht="12.75" customHeight="1" x14ac:dyDescent="0.25">
      <c r="A22" s="22"/>
      <c r="B22" s="112" t="s">
        <v>69</v>
      </c>
      <c r="C22" s="30" t="s">
        <v>20</v>
      </c>
      <c r="D22" s="110">
        <v>2</v>
      </c>
      <c r="E22" s="30" t="s">
        <v>126</v>
      </c>
      <c r="F22" s="111">
        <v>30000</v>
      </c>
      <c r="G22" s="111">
        <f t="shared" ref="G22:G33" si="0">D22*F22</f>
        <v>60000</v>
      </c>
      <c r="H22" s="139"/>
    </row>
    <row r="23" spans="1:8" ht="12.75" customHeight="1" x14ac:dyDescent="0.25">
      <c r="A23" s="22"/>
      <c r="B23" s="112" t="s">
        <v>70</v>
      </c>
      <c r="C23" s="30" t="s">
        <v>20</v>
      </c>
      <c r="D23" s="110">
        <v>6</v>
      </c>
      <c r="E23" s="30" t="s">
        <v>125</v>
      </c>
      <c r="F23" s="111">
        <v>30000</v>
      </c>
      <c r="G23" s="111">
        <f t="shared" si="0"/>
        <v>180000</v>
      </c>
      <c r="H23" s="139"/>
    </row>
    <row r="24" spans="1:8" ht="12.75" customHeight="1" x14ac:dyDescent="0.25">
      <c r="A24" s="22"/>
      <c r="B24" s="112" t="s">
        <v>71</v>
      </c>
      <c r="C24" s="30" t="s">
        <v>20</v>
      </c>
      <c r="D24" s="110">
        <v>6</v>
      </c>
      <c r="E24" s="30" t="s">
        <v>127</v>
      </c>
      <c r="F24" s="111">
        <v>30000</v>
      </c>
      <c r="G24" s="111">
        <f t="shared" si="0"/>
        <v>180000</v>
      </c>
      <c r="H24" s="139"/>
    </row>
    <row r="25" spans="1:8" ht="12.75" customHeight="1" x14ac:dyDescent="0.25">
      <c r="A25" s="22"/>
      <c r="B25" s="112" t="s">
        <v>73</v>
      </c>
      <c r="C25" s="30" t="s">
        <v>20</v>
      </c>
      <c r="D25" s="110">
        <v>2</v>
      </c>
      <c r="E25" s="30" t="s">
        <v>128</v>
      </c>
      <c r="F25" s="111">
        <v>30000</v>
      </c>
      <c r="G25" s="111">
        <f t="shared" si="0"/>
        <v>60000</v>
      </c>
      <c r="H25" s="139"/>
    </row>
    <row r="26" spans="1:8" ht="12.75" customHeight="1" x14ac:dyDescent="0.25">
      <c r="A26" s="22"/>
      <c r="B26" s="112" t="s">
        <v>75</v>
      </c>
      <c r="C26" s="30" t="s">
        <v>20</v>
      </c>
      <c r="D26" s="110">
        <v>10</v>
      </c>
      <c r="E26" s="30" t="s">
        <v>76</v>
      </c>
      <c r="F26" s="111">
        <v>30000</v>
      </c>
      <c r="G26" s="111">
        <f t="shared" si="0"/>
        <v>300000</v>
      </c>
      <c r="H26" s="139"/>
    </row>
    <row r="27" spans="1:8" ht="12.75" customHeight="1" x14ac:dyDescent="0.25">
      <c r="A27" s="22"/>
      <c r="B27" s="112" t="s">
        <v>77</v>
      </c>
      <c r="C27" s="30" t="s">
        <v>20</v>
      </c>
      <c r="D27" s="110">
        <v>3</v>
      </c>
      <c r="E27" s="30" t="s">
        <v>90</v>
      </c>
      <c r="F27" s="111">
        <v>30000</v>
      </c>
      <c r="G27" s="111">
        <f t="shared" si="0"/>
        <v>90000</v>
      </c>
      <c r="H27" s="139"/>
    </row>
    <row r="28" spans="1:8" ht="12.75" customHeight="1" x14ac:dyDescent="0.25">
      <c r="A28" s="22"/>
      <c r="B28" s="112" t="s">
        <v>79</v>
      </c>
      <c r="C28" s="30" t="s">
        <v>20</v>
      </c>
      <c r="D28" s="110">
        <v>5</v>
      </c>
      <c r="E28" s="30" t="s">
        <v>72</v>
      </c>
      <c r="F28" s="111">
        <v>30000</v>
      </c>
      <c r="G28" s="111">
        <f t="shared" si="0"/>
        <v>150000</v>
      </c>
      <c r="H28" s="139"/>
    </row>
    <row r="29" spans="1:8" ht="12.75" customHeight="1" x14ac:dyDescent="0.25">
      <c r="A29" s="22"/>
      <c r="B29" s="112" t="s">
        <v>75</v>
      </c>
      <c r="C29" s="30" t="s">
        <v>20</v>
      </c>
      <c r="D29" s="110">
        <v>4</v>
      </c>
      <c r="E29" s="30" t="s">
        <v>84</v>
      </c>
      <c r="F29" s="111">
        <v>30000</v>
      </c>
      <c r="G29" s="111">
        <f t="shared" si="0"/>
        <v>120000</v>
      </c>
      <c r="H29" s="139"/>
    </row>
    <row r="30" spans="1:8" ht="12.75" customHeight="1" x14ac:dyDescent="0.25">
      <c r="A30" s="22"/>
      <c r="B30" s="112" t="s">
        <v>80</v>
      </c>
      <c r="C30" s="30" t="s">
        <v>20</v>
      </c>
      <c r="D30" s="110">
        <v>3</v>
      </c>
      <c r="E30" s="30" t="s">
        <v>78</v>
      </c>
      <c r="F30" s="111">
        <v>30000</v>
      </c>
      <c r="G30" s="111">
        <f t="shared" si="0"/>
        <v>90000</v>
      </c>
      <c r="H30" s="139"/>
    </row>
    <row r="31" spans="1:8" ht="12.75" customHeight="1" x14ac:dyDescent="0.25">
      <c r="A31" s="22"/>
      <c r="B31" s="112" t="s">
        <v>79</v>
      </c>
      <c r="C31" s="30" t="s">
        <v>20</v>
      </c>
      <c r="D31" s="110">
        <v>6</v>
      </c>
      <c r="E31" s="30" t="s">
        <v>72</v>
      </c>
      <c r="F31" s="111">
        <v>30000</v>
      </c>
      <c r="G31" s="111">
        <f t="shared" si="0"/>
        <v>180000</v>
      </c>
      <c r="H31" s="139"/>
    </row>
    <row r="32" spans="1:8" ht="15" customHeight="1" x14ac:dyDescent="0.25">
      <c r="A32" s="22"/>
      <c r="B32" s="112" t="s">
        <v>81</v>
      </c>
      <c r="C32" s="30" t="s">
        <v>20</v>
      </c>
      <c r="D32" s="110">
        <v>110</v>
      </c>
      <c r="E32" s="30" t="s">
        <v>82</v>
      </c>
      <c r="F32" s="111">
        <v>30000</v>
      </c>
      <c r="G32" s="111">
        <f t="shared" si="0"/>
        <v>3300000</v>
      </c>
      <c r="H32" s="139"/>
    </row>
    <row r="33" spans="1:11" ht="12.75" customHeight="1" x14ac:dyDescent="0.25">
      <c r="A33" s="22"/>
      <c r="B33" s="112" t="s">
        <v>83</v>
      </c>
      <c r="C33" s="30" t="s">
        <v>20</v>
      </c>
      <c r="D33" s="110">
        <v>30</v>
      </c>
      <c r="E33" s="30" t="s">
        <v>82</v>
      </c>
      <c r="F33" s="111">
        <v>30000</v>
      </c>
      <c r="G33" s="111">
        <f t="shared" si="0"/>
        <v>900000</v>
      </c>
      <c r="H33" s="139"/>
    </row>
    <row r="34" spans="1:11" ht="12.75" customHeight="1" x14ac:dyDescent="0.25">
      <c r="A34" s="22"/>
      <c r="B34" s="31" t="s">
        <v>21</v>
      </c>
      <c r="C34" s="32"/>
      <c r="D34" s="32"/>
      <c r="E34" s="32"/>
      <c r="F34" s="33"/>
      <c r="G34" s="113">
        <f>SUM(G21:G33)</f>
        <v>5640000</v>
      </c>
      <c r="H34" s="140"/>
    </row>
    <row r="35" spans="1:11" ht="12" customHeight="1" x14ac:dyDescent="0.25">
      <c r="A35" s="2"/>
      <c r="B35" s="23"/>
      <c r="C35" s="25"/>
      <c r="D35" s="25"/>
      <c r="E35" s="25"/>
      <c r="F35" s="34"/>
      <c r="G35" s="34"/>
      <c r="H35" s="141"/>
    </row>
    <row r="36" spans="1:11" ht="12" customHeight="1" x14ac:dyDescent="0.25">
      <c r="A36" s="5"/>
      <c r="B36" s="35" t="s">
        <v>22</v>
      </c>
      <c r="C36" s="36"/>
      <c r="D36" s="37"/>
      <c r="E36" s="37"/>
      <c r="F36" s="38"/>
      <c r="G36" s="38"/>
      <c r="H36" s="137"/>
    </row>
    <row r="37" spans="1:11" ht="24" customHeight="1" x14ac:dyDescent="0.25">
      <c r="A37" s="5"/>
      <c r="B37" s="39" t="s">
        <v>14</v>
      </c>
      <c r="C37" s="40" t="s">
        <v>15</v>
      </c>
      <c r="D37" s="40" t="s">
        <v>16</v>
      </c>
      <c r="E37" s="39" t="s">
        <v>17</v>
      </c>
      <c r="F37" s="40" t="s">
        <v>18</v>
      </c>
      <c r="G37" s="39" t="s">
        <v>19</v>
      </c>
      <c r="H37" s="142"/>
    </row>
    <row r="38" spans="1:11" ht="12" customHeight="1" x14ac:dyDescent="0.25">
      <c r="A38" s="5"/>
      <c r="B38" s="41" t="s">
        <v>85</v>
      </c>
      <c r="C38" s="42" t="s">
        <v>85</v>
      </c>
      <c r="D38" s="42" t="s">
        <v>85</v>
      </c>
      <c r="E38" s="42" t="s">
        <v>85</v>
      </c>
      <c r="F38" s="106" t="s">
        <v>85</v>
      </c>
      <c r="G38" s="114">
        <v>0</v>
      </c>
      <c r="H38" s="143"/>
    </row>
    <row r="39" spans="1:11" ht="12" customHeight="1" x14ac:dyDescent="0.25">
      <c r="A39" s="5"/>
      <c r="B39" s="43" t="s">
        <v>23</v>
      </c>
      <c r="C39" s="44"/>
      <c r="D39" s="44"/>
      <c r="E39" s="44"/>
      <c r="F39" s="45"/>
      <c r="G39" s="115">
        <f>SUM(G38)</f>
        <v>0</v>
      </c>
      <c r="H39" s="144"/>
    </row>
    <row r="40" spans="1:11" ht="12" customHeight="1" x14ac:dyDescent="0.25">
      <c r="A40" s="2"/>
      <c r="B40" s="46"/>
      <c r="C40" s="47"/>
      <c r="D40" s="47"/>
      <c r="E40" s="47"/>
      <c r="F40" s="48"/>
      <c r="G40" s="48"/>
      <c r="H40" s="141"/>
    </row>
    <row r="41" spans="1:11" ht="12" customHeight="1" x14ac:dyDescent="0.25">
      <c r="A41" s="5"/>
      <c r="B41" s="35" t="s">
        <v>24</v>
      </c>
      <c r="C41" s="36"/>
      <c r="D41" s="37"/>
      <c r="E41" s="37"/>
      <c r="F41" s="38"/>
      <c r="G41" s="38"/>
      <c r="H41" s="137"/>
    </row>
    <row r="42" spans="1:11" ht="24" customHeight="1" x14ac:dyDescent="0.25">
      <c r="A42" s="5"/>
      <c r="B42" s="49" t="s">
        <v>14</v>
      </c>
      <c r="C42" s="49" t="s">
        <v>15</v>
      </c>
      <c r="D42" s="49" t="s">
        <v>16</v>
      </c>
      <c r="E42" s="49" t="s">
        <v>17</v>
      </c>
      <c r="F42" s="50" t="s">
        <v>18</v>
      </c>
      <c r="G42" s="49" t="s">
        <v>19</v>
      </c>
      <c r="H42" s="142"/>
    </row>
    <row r="43" spans="1:11" ht="12.75" customHeight="1" x14ac:dyDescent="0.25">
      <c r="A43" s="22"/>
      <c r="B43" s="11" t="s">
        <v>26</v>
      </c>
      <c r="C43" s="30" t="s">
        <v>25</v>
      </c>
      <c r="D43" s="110">
        <v>0.4</v>
      </c>
      <c r="E43" s="30" t="s">
        <v>86</v>
      </c>
      <c r="F43" s="111">
        <v>632908.80000000005</v>
      </c>
      <c r="G43" s="111">
        <f>D43*F43</f>
        <v>253163.52000000002</v>
      </c>
      <c r="H43" s="139"/>
      <c r="K43" s="180"/>
    </row>
    <row r="44" spans="1:11" ht="12.75" customHeight="1" x14ac:dyDescent="0.25">
      <c r="A44" s="22"/>
      <c r="B44" s="11" t="s">
        <v>87</v>
      </c>
      <c r="C44" s="30" t="s">
        <v>25</v>
      </c>
      <c r="D44" s="110">
        <v>0.4</v>
      </c>
      <c r="E44" s="30" t="s">
        <v>86</v>
      </c>
      <c r="F44" s="111">
        <v>316454.40000000002</v>
      </c>
      <c r="G44" s="111">
        <f t="shared" ref="G44:G50" si="1">D44*F44</f>
        <v>126581.76000000001</v>
      </c>
      <c r="H44" s="139"/>
      <c r="K44" s="180"/>
    </row>
    <row r="45" spans="1:11" ht="12.75" customHeight="1" x14ac:dyDescent="0.25">
      <c r="A45" s="22"/>
      <c r="B45" s="11" t="s">
        <v>88</v>
      </c>
      <c r="C45" s="30" t="s">
        <v>25</v>
      </c>
      <c r="D45" s="110">
        <v>0.2</v>
      </c>
      <c r="E45" s="30" t="s">
        <v>74</v>
      </c>
      <c r="F45" s="111">
        <v>296676</v>
      </c>
      <c r="G45" s="111">
        <f t="shared" si="1"/>
        <v>59335.200000000004</v>
      </c>
      <c r="H45" s="139"/>
      <c r="K45" s="180"/>
    </row>
    <row r="46" spans="1:11" ht="12.75" customHeight="1" x14ac:dyDescent="0.25">
      <c r="A46" s="22"/>
      <c r="B46" s="11" t="s">
        <v>89</v>
      </c>
      <c r="C46" s="30" t="s">
        <v>25</v>
      </c>
      <c r="D46" s="110">
        <v>0.5</v>
      </c>
      <c r="E46" s="30" t="s">
        <v>129</v>
      </c>
      <c r="F46" s="111">
        <v>375789.6</v>
      </c>
      <c r="G46" s="111">
        <f t="shared" si="1"/>
        <v>187894.8</v>
      </c>
      <c r="H46" s="139"/>
      <c r="K46" s="180"/>
    </row>
    <row r="47" spans="1:11" ht="12.75" customHeight="1" x14ac:dyDescent="0.25">
      <c r="A47" s="22"/>
      <c r="B47" s="11" t="s">
        <v>91</v>
      </c>
      <c r="C47" s="30" t="s">
        <v>25</v>
      </c>
      <c r="D47" s="110">
        <v>0.2</v>
      </c>
      <c r="E47" s="30" t="s">
        <v>130</v>
      </c>
      <c r="F47" s="111">
        <v>197784</v>
      </c>
      <c r="G47" s="111">
        <f t="shared" si="1"/>
        <v>39556.800000000003</v>
      </c>
      <c r="H47" s="139"/>
      <c r="K47" s="180"/>
    </row>
    <row r="48" spans="1:11" ht="12.75" customHeight="1" x14ac:dyDescent="0.25">
      <c r="A48" s="22"/>
      <c r="B48" s="11" t="s">
        <v>92</v>
      </c>
      <c r="C48" s="30" t="s">
        <v>25</v>
      </c>
      <c r="D48" s="110">
        <v>0.1</v>
      </c>
      <c r="E48" s="30" t="s">
        <v>131</v>
      </c>
      <c r="F48" s="111">
        <v>197784</v>
      </c>
      <c r="G48" s="111">
        <f t="shared" si="1"/>
        <v>19778.400000000001</v>
      </c>
      <c r="H48" s="139"/>
      <c r="K48" s="180"/>
    </row>
    <row r="49" spans="1:246" ht="13.5" customHeight="1" x14ac:dyDescent="0.25">
      <c r="A49" s="22"/>
      <c r="B49" s="11" t="s">
        <v>93</v>
      </c>
      <c r="C49" s="30" t="s">
        <v>25</v>
      </c>
      <c r="D49" s="110">
        <v>2800</v>
      </c>
      <c r="E49" s="30" t="s">
        <v>94</v>
      </c>
      <c r="F49" s="111">
        <v>258.3</v>
      </c>
      <c r="G49" s="111">
        <f t="shared" si="1"/>
        <v>723240</v>
      </c>
      <c r="H49" s="139"/>
      <c r="K49" s="180"/>
    </row>
    <row r="50" spans="1:246" ht="14.25" customHeight="1" x14ac:dyDescent="0.25">
      <c r="A50" s="22"/>
      <c r="B50" s="11" t="s">
        <v>95</v>
      </c>
      <c r="C50" s="30" t="s">
        <v>25</v>
      </c>
      <c r="D50" s="110">
        <v>0.5</v>
      </c>
      <c r="E50" s="30" t="s">
        <v>127</v>
      </c>
      <c r="F50" s="111">
        <v>158227.20000000001</v>
      </c>
      <c r="G50" s="111">
        <f t="shared" si="1"/>
        <v>79113.600000000006</v>
      </c>
      <c r="H50" s="139"/>
      <c r="K50" s="180"/>
    </row>
    <row r="51" spans="1:246" ht="12.75" customHeight="1" x14ac:dyDescent="0.25">
      <c r="A51" s="5"/>
      <c r="B51" s="51" t="s">
        <v>27</v>
      </c>
      <c r="C51" s="52"/>
      <c r="D51" s="52"/>
      <c r="E51" s="52"/>
      <c r="F51" s="52"/>
      <c r="G51" s="116">
        <f>SUM(G43:G50)</f>
        <v>1488664.08</v>
      </c>
      <c r="H51" s="140"/>
    </row>
    <row r="52" spans="1:246" ht="12" customHeight="1" x14ac:dyDescent="0.25">
      <c r="A52" s="2"/>
      <c r="B52" s="46"/>
      <c r="C52" s="47"/>
      <c r="D52" s="47"/>
      <c r="E52" s="47"/>
      <c r="F52" s="48"/>
      <c r="G52" s="48"/>
      <c r="H52" s="141"/>
    </row>
    <row r="53" spans="1:246" ht="12" customHeight="1" x14ac:dyDescent="0.25">
      <c r="A53" s="5"/>
      <c r="B53" s="35" t="s">
        <v>28</v>
      </c>
      <c r="C53" s="36" t="s">
        <v>85</v>
      </c>
      <c r="D53" s="37"/>
      <c r="E53" s="37"/>
      <c r="F53" s="38"/>
      <c r="G53" s="38"/>
      <c r="H53" s="137"/>
    </row>
    <row r="54" spans="1:246" ht="34.5" customHeight="1" x14ac:dyDescent="0.25">
      <c r="A54" s="5"/>
      <c r="B54" s="50" t="s">
        <v>29</v>
      </c>
      <c r="C54" s="50" t="s">
        <v>30</v>
      </c>
      <c r="D54" s="50" t="s">
        <v>31</v>
      </c>
      <c r="E54" s="50" t="s">
        <v>17</v>
      </c>
      <c r="F54" s="50" t="s">
        <v>18</v>
      </c>
      <c r="G54" s="50" t="s">
        <v>19</v>
      </c>
      <c r="H54" s="138"/>
    </row>
    <row r="55" spans="1:246" s="162" customFormat="1" ht="12.75" customHeight="1" x14ac:dyDescent="0.25">
      <c r="A55" s="155"/>
      <c r="B55" s="156" t="s">
        <v>96</v>
      </c>
      <c r="C55" s="157" t="s">
        <v>97</v>
      </c>
      <c r="D55" s="158">
        <v>13900</v>
      </c>
      <c r="E55" s="159" t="s">
        <v>98</v>
      </c>
      <c r="F55" s="158">
        <v>192</v>
      </c>
      <c r="G55" s="158">
        <f>D55*F55</f>
        <v>2668800</v>
      </c>
      <c r="H55" s="160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1"/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161"/>
      <c r="ES55" s="161"/>
      <c r="ET55" s="161"/>
      <c r="EU55" s="161"/>
      <c r="EV55" s="161"/>
      <c r="EW55" s="161"/>
      <c r="EX55" s="161"/>
      <c r="EY55" s="161"/>
      <c r="EZ55" s="161"/>
      <c r="FA55" s="161"/>
      <c r="FB55" s="161"/>
      <c r="FC55" s="161"/>
      <c r="FD55" s="161"/>
      <c r="FE55" s="161"/>
      <c r="FF55" s="161"/>
      <c r="FG55" s="161"/>
      <c r="FH55" s="161"/>
      <c r="FI55" s="161"/>
      <c r="FJ55" s="161"/>
      <c r="FK55" s="161"/>
      <c r="FL55" s="161"/>
      <c r="FM55" s="161"/>
      <c r="FN55" s="161"/>
      <c r="FO55" s="161"/>
      <c r="FP55" s="161"/>
      <c r="FQ55" s="161"/>
      <c r="FR55" s="161"/>
      <c r="FS55" s="161"/>
      <c r="FT55" s="161"/>
      <c r="FU55" s="161"/>
      <c r="FV55" s="161"/>
      <c r="FW55" s="161"/>
      <c r="FX55" s="161"/>
      <c r="FY55" s="161"/>
      <c r="FZ55" s="161"/>
      <c r="GA55" s="161"/>
      <c r="GB55" s="161"/>
      <c r="GC55" s="161"/>
      <c r="GD55" s="161"/>
      <c r="GE55" s="161"/>
      <c r="GF55" s="161"/>
      <c r="GG55" s="161"/>
      <c r="GH55" s="161"/>
      <c r="GI55" s="161"/>
      <c r="GJ55" s="161"/>
      <c r="GK55" s="161"/>
      <c r="GL55" s="161"/>
      <c r="GM55" s="161"/>
      <c r="GN55" s="161"/>
      <c r="GO55" s="161"/>
      <c r="GP55" s="161"/>
      <c r="GQ55" s="161"/>
      <c r="GR55" s="161"/>
      <c r="GS55" s="161"/>
      <c r="GT55" s="161"/>
      <c r="GU55" s="161"/>
      <c r="GV55" s="161"/>
      <c r="GW55" s="161"/>
      <c r="GX55" s="161"/>
      <c r="GY55" s="161"/>
      <c r="GZ55" s="161"/>
      <c r="HA55" s="161"/>
      <c r="HB55" s="161"/>
      <c r="HC55" s="161"/>
      <c r="HD55" s="161"/>
      <c r="HE55" s="161"/>
      <c r="HF55" s="161"/>
      <c r="HG55" s="161"/>
      <c r="HH55" s="161"/>
      <c r="HI55" s="161"/>
      <c r="HJ55" s="161"/>
      <c r="HK55" s="161"/>
      <c r="HL55" s="161"/>
      <c r="HM55" s="161"/>
      <c r="HN55" s="161"/>
      <c r="HO55" s="161"/>
      <c r="HP55" s="161"/>
      <c r="HQ55" s="161"/>
      <c r="HR55" s="161"/>
      <c r="HS55" s="161"/>
      <c r="HT55" s="161"/>
      <c r="HU55" s="161"/>
      <c r="HV55" s="161"/>
      <c r="HW55" s="161"/>
      <c r="HX55" s="161"/>
      <c r="HY55" s="161"/>
      <c r="HZ55" s="161"/>
      <c r="IA55" s="161"/>
      <c r="IB55" s="161"/>
      <c r="IC55" s="161"/>
      <c r="ID55" s="161"/>
      <c r="IE55" s="161"/>
      <c r="IF55" s="161"/>
      <c r="IG55" s="161"/>
      <c r="IH55" s="161"/>
      <c r="II55" s="161"/>
      <c r="IJ55" s="161"/>
      <c r="IK55" s="161"/>
      <c r="IL55" s="161"/>
    </row>
    <row r="56" spans="1:246" s="162" customFormat="1" ht="12.75" customHeight="1" x14ac:dyDescent="0.25">
      <c r="A56" s="155"/>
      <c r="B56" s="156" t="s">
        <v>32</v>
      </c>
      <c r="C56" s="157"/>
      <c r="D56" s="158"/>
      <c r="E56" s="163"/>
      <c r="F56" s="158"/>
      <c r="G56" s="158" t="s">
        <v>85</v>
      </c>
      <c r="H56" s="160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161"/>
      <c r="EI56" s="161"/>
      <c r="EJ56" s="161"/>
      <c r="EK56" s="161"/>
      <c r="EL56" s="161"/>
      <c r="EM56" s="161"/>
      <c r="EN56" s="161"/>
      <c r="EO56" s="161"/>
      <c r="EP56" s="161"/>
      <c r="EQ56" s="161"/>
      <c r="ER56" s="161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161"/>
      <c r="FT56" s="161"/>
      <c r="FU56" s="161"/>
      <c r="FV56" s="161"/>
      <c r="FW56" s="161"/>
      <c r="FX56" s="161"/>
      <c r="FY56" s="161"/>
      <c r="FZ56" s="161"/>
      <c r="GA56" s="161"/>
      <c r="GB56" s="161"/>
      <c r="GC56" s="161"/>
      <c r="GD56" s="161"/>
      <c r="GE56" s="161"/>
      <c r="GF56" s="161"/>
      <c r="GG56" s="161"/>
      <c r="GH56" s="161"/>
      <c r="GI56" s="161"/>
      <c r="GJ56" s="161"/>
      <c r="GK56" s="161"/>
      <c r="GL56" s="161"/>
      <c r="GM56" s="161"/>
      <c r="GN56" s="161"/>
      <c r="GO56" s="161"/>
      <c r="GP56" s="161"/>
      <c r="GQ56" s="161"/>
      <c r="GR56" s="161"/>
      <c r="GS56" s="161"/>
      <c r="GT56" s="161"/>
      <c r="GU56" s="161"/>
      <c r="GV56" s="161"/>
      <c r="GW56" s="161"/>
      <c r="GX56" s="161"/>
      <c r="GY56" s="161"/>
      <c r="GZ56" s="161"/>
      <c r="HA56" s="161"/>
      <c r="HB56" s="161"/>
      <c r="HC56" s="161"/>
      <c r="HD56" s="161"/>
      <c r="HE56" s="161"/>
      <c r="HF56" s="161"/>
      <c r="HG56" s="161"/>
      <c r="HH56" s="161"/>
      <c r="HI56" s="161"/>
      <c r="HJ56" s="161"/>
      <c r="HK56" s="161"/>
      <c r="HL56" s="161"/>
      <c r="HM56" s="161"/>
      <c r="HN56" s="161"/>
      <c r="HO56" s="161"/>
      <c r="HP56" s="161"/>
      <c r="HQ56" s="161"/>
      <c r="HR56" s="161"/>
      <c r="HS56" s="161"/>
      <c r="HT56" s="161"/>
      <c r="HU56" s="161"/>
      <c r="HV56" s="161"/>
      <c r="HW56" s="161"/>
      <c r="HX56" s="161"/>
      <c r="HY56" s="161"/>
      <c r="HZ56" s="161"/>
      <c r="IA56" s="161"/>
      <c r="IB56" s="161"/>
      <c r="IC56" s="161"/>
      <c r="ID56" s="161"/>
      <c r="IE56" s="161"/>
      <c r="IF56" s="161"/>
      <c r="IG56" s="161"/>
      <c r="IH56" s="161"/>
      <c r="II56" s="161"/>
      <c r="IJ56" s="161"/>
      <c r="IK56" s="161"/>
      <c r="IL56" s="161"/>
    </row>
    <row r="57" spans="1:246" s="162" customFormat="1" ht="12.75" customHeight="1" x14ac:dyDescent="0.25">
      <c r="A57" s="155"/>
      <c r="B57" s="164" t="s">
        <v>99</v>
      </c>
      <c r="C57" s="157" t="s">
        <v>33</v>
      </c>
      <c r="D57" s="158">
        <v>400</v>
      </c>
      <c r="E57" s="159" t="s">
        <v>100</v>
      </c>
      <c r="F57" s="158">
        <v>1639</v>
      </c>
      <c r="G57" s="158">
        <f t="shared" ref="G57:G69" si="2">D57*F57</f>
        <v>655600</v>
      </c>
      <c r="H57" s="160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161"/>
      <c r="EC57" s="161"/>
      <c r="ED57" s="161"/>
      <c r="EE57" s="161"/>
      <c r="EF57" s="161"/>
      <c r="EG57" s="161"/>
      <c r="EH57" s="161"/>
      <c r="EI57" s="161"/>
      <c r="EJ57" s="161"/>
      <c r="EK57" s="161"/>
      <c r="EL57" s="161"/>
      <c r="EM57" s="161"/>
      <c r="EN57" s="161"/>
      <c r="EO57" s="161"/>
      <c r="EP57" s="161"/>
      <c r="EQ57" s="161"/>
      <c r="ER57" s="161"/>
      <c r="ES57" s="161"/>
      <c r="ET57" s="161"/>
      <c r="EU57" s="161"/>
      <c r="EV57" s="161"/>
      <c r="EW57" s="161"/>
      <c r="EX57" s="161"/>
      <c r="EY57" s="161"/>
      <c r="EZ57" s="161"/>
      <c r="FA57" s="161"/>
      <c r="FB57" s="161"/>
      <c r="FC57" s="161"/>
      <c r="FD57" s="161"/>
      <c r="FE57" s="161"/>
      <c r="FF57" s="161"/>
      <c r="FG57" s="161"/>
      <c r="FH57" s="161"/>
      <c r="FI57" s="161"/>
      <c r="FJ57" s="161"/>
      <c r="FK57" s="161"/>
      <c r="FL57" s="161"/>
      <c r="FM57" s="161"/>
      <c r="FN57" s="161"/>
      <c r="FO57" s="161"/>
      <c r="FP57" s="161"/>
      <c r="FQ57" s="161"/>
      <c r="FR57" s="161"/>
      <c r="FS57" s="161"/>
      <c r="FT57" s="161"/>
      <c r="FU57" s="161"/>
      <c r="FV57" s="161"/>
      <c r="FW57" s="161"/>
      <c r="FX57" s="161"/>
      <c r="FY57" s="161"/>
      <c r="FZ57" s="161"/>
      <c r="GA57" s="161"/>
      <c r="GB57" s="161"/>
      <c r="GC57" s="161"/>
      <c r="GD57" s="161"/>
      <c r="GE57" s="161"/>
      <c r="GF57" s="161"/>
      <c r="GG57" s="161"/>
      <c r="GH57" s="161"/>
      <c r="GI57" s="161"/>
      <c r="GJ57" s="161"/>
      <c r="GK57" s="161"/>
      <c r="GL57" s="161"/>
      <c r="GM57" s="161"/>
      <c r="GN57" s="161"/>
      <c r="GO57" s="161"/>
      <c r="GP57" s="161"/>
      <c r="GQ57" s="161"/>
      <c r="GR57" s="161"/>
      <c r="GS57" s="161"/>
      <c r="GT57" s="161"/>
      <c r="GU57" s="161"/>
      <c r="GV57" s="161"/>
      <c r="GW57" s="161"/>
      <c r="GX57" s="161"/>
      <c r="GY57" s="161"/>
      <c r="GZ57" s="161"/>
      <c r="HA57" s="161"/>
      <c r="HB57" s="161"/>
      <c r="HC57" s="161"/>
      <c r="HD57" s="161"/>
      <c r="HE57" s="161"/>
      <c r="HF57" s="161"/>
      <c r="HG57" s="161"/>
      <c r="HH57" s="161"/>
      <c r="HI57" s="161"/>
      <c r="HJ57" s="161"/>
      <c r="HK57" s="161"/>
      <c r="HL57" s="161"/>
      <c r="HM57" s="161"/>
      <c r="HN57" s="161"/>
      <c r="HO57" s="161"/>
      <c r="HP57" s="161"/>
      <c r="HQ57" s="161"/>
      <c r="HR57" s="161"/>
      <c r="HS57" s="161"/>
      <c r="HT57" s="161"/>
      <c r="HU57" s="161"/>
      <c r="HV57" s="161"/>
      <c r="HW57" s="161"/>
      <c r="HX57" s="161"/>
      <c r="HY57" s="161"/>
      <c r="HZ57" s="161"/>
      <c r="IA57" s="161"/>
      <c r="IB57" s="161"/>
      <c r="IC57" s="161"/>
      <c r="ID57" s="161"/>
      <c r="IE57" s="161"/>
      <c r="IF57" s="161"/>
      <c r="IG57" s="161"/>
      <c r="IH57" s="161"/>
      <c r="II57" s="161"/>
      <c r="IJ57" s="161"/>
      <c r="IK57" s="161"/>
      <c r="IL57" s="161"/>
    </row>
    <row r="58" spans="1:246" s="162" customFormat="1" ht="12.75" customHeight="1" x14ac:dyDescent="0.25">
      <c r="A58" s="155"/>
      <c r="B58" s="164" t="s">
        <v>101</v>
      </c>
      <c r="C58" s="157" t="s">
        <v>33</v>
      </c>
      <c r="D58" s="158">
        <v>200</v>
      </c>
      <c r="E58" s="159" t="s">
        <v>102</v>
      </c>
      <c r="F58" s="158">
        <v>1675</v>
      </c>
      <c r="G58" s="158">
        <f t="shared" si="2"/>
        <v>335000</v>
      </c>
      <c r="H58" s="160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161"/>
      <c r="ED58" s="161"/>
      <c r="EE58" s="161"/>
      <c r="EF58" s="161"/>
      <c r="EG58" s="161"/>
      <c r="EH58" s="161"/>
      <c r="EI58" s="161"/>
      <c r="EJ58" s="161"/>
      <c r="EK58" s="161"/>
      <c r="EL58" s="161"/>
      <c r="EM58" s="161"/>
      <c r="EN58" s="161"/>
      <c r="EO58" s="161"/>
      <c r="EP58" s="161"/>
      <c r="EQ58" s="161"/>
      <c r="ER58" s="161"/>
      <c r="ES58" s="161"/>
      <c r="ET58" s="161"/>
      <c r="EU58" s="161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F58" s="161"/>
      <c r="FG58" s="161"/>
      <c r="FH58" s="161"/>
      <c r="FI58" s="161"/>
      <c r="FJ58" s="161"/>
      <c r="FK58" s="161"/>
      <c r="FL58" s="161"/>
      <c r="FM58" s="161"/>
      <c r="FN58" s="161"/>
      <c r="FO58" s="161"/>
      <c r="FP58" s="161"/>
      <c r="FQ58" s="161"/>
      <c r="FR58" s="161"/>
      <c r="FS58" s="161"/>
      <c r="FT58" s="161"/>
      <c r="FU58" s="161"/>
      <c r="FV58" s="161"/>
      <c r="FW58" s="161"/>
      <c r="FX58" s="161"/>
      <c r="FY58" s="161"/>
      <c r="FZ58" s="161"/>
      <c r="GA58" s="161"/>
      <c r="GB58" s="161"/>
      <c r="GC58" s="161"/>
      <c r="GD58" s="161"/>
      <c r="GE58" s="161"/>
      <c r="GF58" s="161"/>
      <c r="GG58" s="161"/>
      <c r="GH58" s="161"/>
      <c r="GI58" s="161"/>
      <c r="GJ58" s="161"/>
      <c r="GK58" s="161"/>
      <c r="GL58" s="161"/>
      <c r="GM58" s="161"/>
      <c r="GN58" s="161"/>
      <c r="GO58" s="161"/>
      <c r="GP58" s="161"/>
      <c r="GQ58" s="161"/>
      <c r="GR58" s="161"/>
      <c r="GS58" s="161"/>
      <c r="GT58" s="161"/>
      <c r="GU58" s="161"/>
      <c r="GV58" s="161"/>
      <c r="GW58" s="161"/>
      <c r="GX58" s="161"/>
      <c r="GY58" s="161"/>
      <c r="GZ58" s="161"/>
      <c r="HA58" s="161"/>
      <c r="HB58" s="161"/>
      <c r="HC58" s="161"/>
      <c r="HD58" s="161"/>
      <c r="HE58" s="161"/>
      <c r="HF58" s="161"/>
      <c r="HG58" s="161"/>
      <c r="HH58" s="161"/>
      <c r="HI58" s="161"/>
      <c r="HJ58" s="161"/>
      <c r="HK58" s="161"/>
      <c r="HL58" s="161"/>
      <c r="HM58" s="161"/>
      <c r="HN58" s="161"/>
      <c r="HO58" s="161"/>
      <c r="HP58" s="161"/>
      <c r="HQ58" s="161"/>
      <c r="HR58" s="161"/>
      <c r="HS58" s="161"/>
      <c r="HT58" s="161"/>
      <c r="HU58" s="161"/>
      <c r="HV58" s="161"/>
      <c r="HW58" s="161"/>
      <c r="HX58" s="161"/>
      <c r="HY58" s="161"/>
      <c r="HZ58" s="161"/>
      <c r="IA58" s="161"/>
      <c r="IB58" s="161"/>
      <c r="IC58" s="161"/>
      <c r="ID58" s="161"/>
      <c r="IE58" s="161"/>
      <c r="IF58" s="161"/>
      <c r="IG58" s="161"/>
      <c r="IH58" s="161"/>
      <c r="II58" s="161"/>
      <c r="IJ58" s="161"/>
      <c r="IK58" s="161"/>
      <c r="IL58" s="161"/>
    </row>
    <row r="59" spans="1:246" s="162" customFormat="1" ht="12.75" customHeight="1" x14ac:dyDescent="0.25">
      <c r="A59" s="155"/>
      <c r="B59" s="164" t="s">
        <v>103</v>
      </c>
      <c r="C59" s="157" t="s">
        <v>33</v>
      </c>
      <c r="D59" s="158">
        <v>600</v>
      </c>
      <c r="E59" s="159" t="s">
        <v>104</v>
      </c>
      <c r="F59" s="158">
        <v>2237</v>
      </c>
      <c r="G59" s="158">
        <f t="shared" si="2"/>
        <v>1342200</v>
      </c>
      <c r="H59" s="160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161"/>
      <c r="EI59" s="161"/>
      <c r="EJ59" s="161"/>
      <c r="EK59" s="161"/>
      <c r="EL59" s="161"/>
      <c r="EM59" s="161"/>
      <c r="EN59" s="161"/>
      <c r="EO59" s="161"/>
      <c r="EP59" s="161"/>
      <c r="EQ59" s="161"/>
      <c r="ER59" s="161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1"/>
      <c r="GK59" s="161"/>
      <c r="GL59" s="161"/>
      <c r="GM59" s="161"/>
      <c r="GN59" s="161"/>
      <c r="GO59" s="161"/>
      <c r="GP59" s="161"/>
      <c r="GQ59" s="161"/>
      <c r="GR59" s="161"/>
      <c r="GS59" s="161"/>
      <c r="GT59" s="161"/>
      <c r="GU59" s="161"/>
      <c r="GV59" s="161"/>
      <c r="GW59" s="161"/>
      <c r="GX59" s="161"/>
      <c r="GY59" s="161"/>
      <c r="GZ59" s="161"/>
      <c r="HA59" s="161"/>
      <c r="HB59" s="161"/>
      <c r="HC59" s="161"/>
      <c r="HD59" s="161"/>
      <c r="HE59" s="161"/>
      <c r="HF59" s="161"/>
      <c r="HG59" s="161"/>
      <c r="HH59" s="161"/>
      <c r="HI59" s="161"/>
      <c r="HJ59" s="161"/>
      <c r="HK59" s="161"/>
      <c r="HL59" s="161"/>
      <c r="HM59" s="161"/>
      <c r="HN59" s="161"/>
      <c r="HO59" s="161"/>
      <c r="HP59" s="161"/>
      <c r="HQ59" s="161"/>
      <c r="HR59" s="161"/>
      <c r="HS59" s="161"/>
      <c r="HT59" s="161"/>
      <c r="HU59" s="161"/>
      <c r="HV59" s="161"/>
      <c r="HW59" s="161"/>
      <c r="HX59" s="161"/>
      <c r="HY59" s="161"/>
      <c r="HZ59" s="161"/>
      <c r="IA59" s="161"/>
      <c r="IB59" s="161"/>
      <c r="IC59" s="161"/>
      <c r="ID59" s="161"/>
      <c r="IE59" s="161"/>
      <c r="IF59" s="161"/>
      <c r="IG59" s="161"/>
      <c r="IH59" s="161"/>
      <c r="II59" s="161"/>
      <c r="IJ59" s="161"/>
      <c r="IK59" s="161"/>
      <c r="IL59" s="161"/>
    </row>
    <row r="60" spans="1:246" ht="12.75" customHeight="1" x14ac:dyDescent="0.25">
      <c r="A60" s="22"/>
      <c r="B60" s="164" t="s">
        <v>105</v>
      </c>
      <c r="C60" s="157" t="s">
        <v>115</v>
      </c>
      <c r="D60" s="158">
        <v>4</v>
      </c>
      <c r="E60" s="159" t="s">
        <v>107</v>
      </c>
      <c r="F60" s="158">
        <v>12209</v>
      </c>
      <c r="G60" s="158">
        <f t="shared" si="2"/>
        <v>48836</v>
      </c>
      <c r="H60" s="145"/>
    </row>
    <row r="61" spans="1:246" ht="12.75" customHeight="1" x14ac:dyDescent="0.25">
      <c r="A61" s="22"/>
      <c r="B61" s="165" t="s">
        <v>108</v>
      </c>
      <c r="C61" s="157" t="s">
        <v>115</v>
      </c>
      <c r="D61" s="166">
        <v>2</v>
      </c>
      <c r="E61" s="159" t="s">
        <v>109</v>
      </c>
      <c r="F61" s="158">
        <v>11935</v>
      </c>
      <c r="G61" s="158">
        <f t="shared" si="2"/>
        <v>23870</v>
      </c>
      <c r="H61" s="145"/>
    </row>
    <row r="62" spans="1:246" s="162" customFormat="1" ht="12.75" customHeight="1" x14ac:dyDescent="0.25">
      <c r="A62" s="155"/>
      <c r="B62" s="167" t="s">
        <v>34</v>
      </c>
      <c r="C62" s="168"/>
      <c r="D62" s="168"/>
      <c r="E62" s="159"/>
      <c r="F62" s="158"/>
      <c r="G62" s="158" t="s">
        <v>85</v>
      </c>
      <c r="H62" s="160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1"/>
      <c r="ER62" s="161"/>
      <c r="ES62" s="161"/>
      <c r="ET62" s="161"/>
      <c r="EU62" s="161"/>
      <c r="EV62" s="161"/>
      <c r="EW62" s="161"/>
      <c r="EX62" s="161"/>
      <c r="EY62" s="161"/>
      <c r="EZ62" s="161"/>
      <c r="FA62" s="161"/>
      <c r="FB62" s="161"/>
      <c r="FC62" s="161"/>
      <c r="FD62" s="161"/>
      <c r="FE62" s="161"/>
      <c r="FF62" s="161"/>
      <c r="FG62" s="161"/>
      <c r="FH62" s="161"/>
      <c r="FI62" s="161"/>
      <c r="FJ62" s="161"/>
      <c r="FK62" s="161"/>
      <c r="FL62" s="161"/>
      <c r="FM62" s="161"/>
      <c r="FN62" s="161"/>
      <c r="FO62" s="161"/>
      <c r="FP62" s="161"/>
      <c r="FQ62" s="161"/>
      <c r="FR62" s="161"/>
      <c r="FS62" s="161"/>
      <c r="FT62" s="161"/>
      <c r="FU62" s="161"/>
      <c r="FV62" s="161"/>
      <c r="FW62" s="161"/>
      <c r="FX62" s="161"/>
      <c r="FY62" s="161"/>
      <c r="FZ62" s="161"/>
      <c r="GA62" s="161"/>
      <c r="GB62" s="161"/>
      <c r="GC62" s="161"/>
      <c r="GD62" s="161"/>
      <c r="GE62" s="161"/>
      <c r="GF62" s="161"/>
      <c r="GG62" s="161"/>
      <c r="GH62" s="161"/>
      <c r="GI62" s="161"/>
      <c r="GJ62" s="161"/>
      <c r="GK62" s="161"/>
      <c r="GL62" s="161"/>
      <c r="GM62" s="161"/>
      <c r="GN62" s="161"/>
      <c r="GO62" s="161"/>
      <c r="GP62" s="161"/>
      <c r="GQ62" s="161"/>
      <c r="GR62" s="161"/>
      <c r="GS62" s="161"/>
      <c r="GT62" s="161"/>
      <c r="GU62" s="161"/>
      <c r="GV62" s="161"/>
      <c r="GW62" s="161"/>
      <c r="GX62" s="161"/>
      <c r="GY62" s="161"/>
      <c r="GZ62" s="161"/>
      <c r="HA62" s="161"/>
      <c r="HB62" s="161"/>
      <c r="HC62" s="161"/>
      <c r="HD62" s="161"/>
      <c r="HE62" s="161"/>
      <c r="HF62" s="161"/>
      <c r="HG62" s="161"/>
      <c r="HH62" s="161"/>
      <c r="HI62" s="161"/>
      <c r="HJ62" s="161"/>
      <c r="HK62" s="161"/>
      <c r="HL62" s="161"/>
      <c r="HM62" s="161"/>
      <c r="HN62" s="161"/>
      <c r="HO62" s="161"/>
      <c r="HP62" s="161"/>
      <c r="HQ62" s="161"/>
      <c r="HR62" s="161"/>
      <c r="HS62" s="161"/>
      <c r="HT62" s="161"/>
      <c r="HU62" s="161"/>
      <c r="HV62" s="161"/>
      <c r="HW62" s="161"/>
      <c r="HX62" s="161"/>
      <c r="HY62" s="161"/>
      <c r="HZ62" s="161"/>
      <c r="IA62" s="161"/>
      <c r="IB62" s="161"/>
      <c r="IC62" s="161"/>
      <c r="ID62" s="161"/>
      <c r="IE62" s="161"/>
      <c r="IF62" s="161"/>
      <c r="IG62" s="161"/>
      <c r="IH62" s="161"/>
      <c r="II62" s="161"/>
      <c r="IJ62" s="161"/>
      <c r="IK62" s="161"/>
      <c r="IL62" s="161"/>
    </row>
    <row r="63" spans="1:246" s="162" customFormat="1" ht="12.75" customHeight="1" x14ac:dyDescent="0.25">
      <c r="A63" s="155"/>
      <c r="B63" s="165" t="s">
        <v>132</v>
      </c>
      <c r="C63" s="157" t="s">
        <v>33</v>
      </c>
      <c r="D63" s="166">
        <v>2</v>
      </c>
      <c r="E63" s="159" t="s">
        <v>109</v>
      </c>
      <c r="F63" s="158">
        <v>45890</v>
      </c>
      <c r="G63" s="158">
        <f t="shared" si="2"/>
        <v>91780</v>
      </c>
      <c r="H63" s="160"/>
      <c r="I63" s="18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61"/>
      <c r="DZ63" s="161"/>
      <c r="EA63" s="161"/>
      <c r="EB63" s="161"/>
      <c r="EC63" s="161"/>
      <c r="ED63" s="161"/>
      <c r="EE63" s="161"/>
      <c r="EF63" s="161"/>
      <c r="EG63" s="161"/>
      <c r="EH63" s="161"/>
      <c r="EI63" s="161"/>
      <c r="EJ63" s="161"/>
      <c r="EK63" s="161"/>
      <c r="EL63" s="161"/>
      <c r="EM63" s="161"/>
      <c r="EN63" s="161"/>
      <c r="EO63" s="161"/>
      <c r="EP63" s="161"/>
      <c r="EQ63" s="161"/>
      <c r="ER63" s="161"/>
      <c r="ES63" s="161"/>
      <c r="ET63" s="161"/>
      <c r="EU63" s="161"/>
      <c r="EV63" s="161"/>
      <c r="EW63" s="161"/>
      <c r="EX63" s="161"/>
      <c r="EY63" s="161"/>
      <c r="EZ63" s="161"/>
      <c r="FA63" s="161"/>
      <c r="FB63" s="161"/>
      <c r="FC63" s="161"/>
      <c r="FD63" s="161"/>
      <c r="FE63" s="161"/>
      <c r="FF63" s="161"/>
      <c r="FG63" s="161"/>
      <c r="FH63" s="161"/>
      <c r="FI63" s="161"/>
      <c r="FJ63" s="161"/>
      <c r="FK63" s="161"/>
      <c r="FL63" s="161"/>
      <c r="FM63" s="161"/>
      <c r="FN63" s="161"/>
      <c r="FO63" s="161"/>
      <c r="FP63" s="161"/>
      <c r="FQ63" s="161"/>
      <c r="FR63" s="161"/>
      <c r="FS63" s="161"/>
      <c r="FT63" s="161"/>
      <c r="FU63" s="161"/>
      <c r="FV63" s="161"/>
      <c r="FW63" s="161"/>
      <c r="FX63" s="161"/>
      <c r="FY63" s="161"/>
      <c r="FZ63" s="161"/>
      <c r="GA63" s="161"/>
      <c r="GB63" s="161"/>
      <c r="GC63" s="161"/>
      <c r="GD63" s="161"/>
      <c r="GE63" s="161"/>
      <c r="GF63" s="161"/>
      <c r="GG63" s="161"/>
      <c r="GH63" s="161"/>
      <c r="GI63" s="161"/>
      <c r="GJ63" s="161"/>
      <c r="GK63" s="161"/>
      <c r="GL63" s="161"/>
      <c r="GM63" s="161"/>
      <c r="GN63" s="161"/>
      <c r="GO63" s="161"/>
      <c r="GP63" s="161"/>
      <c r="GQ63" s="161"/>
      <c r="GR63" s="161"/>
      <c r="GS63" s="161"/>
      <c r="GT63" s="161"/>
      <c r="GU63" s="161"/>
      <c r="GV63" s="161"/>
      <c r="GW63" s="161"/>
      <c r="GX63" s="161"/>
      <c r="GY63" s="161"/>
      <c r="GZ63" s="161"/>
      <c r="HA63" s="161"/>
      <c r="HB63" s="161"/>
      <c r="HC63" s="161"/>
      <c r="HD63" s="161"/>
      <c r="HE63" s="161"/>
      <c r="HF63" s="161"/>
      <c r="HG63" s="161"/>
      <c r="HH63" s="161"/>
      <c r="HI63" s="161"/>
      <c r="HJ63" s="161"/>
      <c r="HK63" s="161"/>
      <c r="HL63" s="161"/>
      <c r="HM63" s="161"/>
      <c r="HN63" s="161"/>
      <c r="HO63" s="161"/>
      <c r="HP63" s="161"/>
      <c r="HQ63" s="161"/>
      <c r="HR63" s="161"/>
      <c r="HS63" s="161"/>
      <c r="HT63" s="161"/>
      <c r="HU63" s="161"/>
      <c r="HV63" s="161"/>
      <c r="HW63" s="161"/>
      <c r="HX63" s="161"/>
      <c r="HY63" s="161"/>
      <c r="HZ63" s="161"/>
      <c r="IA63" s="161"/>
      <c r="IB63" s="161"/>
      <c r="IC63" s="161"/>
      <c r="ID63" s="161"/>
      <c r="IE63" s="161"/>
      <c r="IF63" s="161"/>
      <c r="IG63" s="161"/>
      <c r="IH63" s="161"/>
      <c r="II63" s="161"/>
      <c r="IJ63" s="161"/>
      <c r="IK63" s="161"/>
      <c r="IL63" s="161"/>
    </row>
    <row r="64" spans="1:246" s="162" customFormat="1" ht="12.75" customHeight="1" x14ac:dyDescent="0.25">
      <c r="A64" s="155"/>
      <c r="B64" s="165" t="s">
        <v>110</v>
      </c>
      <c r="C64" s="157" t="s">
        <v>115</v>
      </c>
      <c r="D64" s="166">
        <v>1</v>
      </c>
      <c r="E64" s="159" t="s">
        <v>107</v>
      </c>
      <c r="F64" s="158">
        <v>58270</v>
      </c>
      <c r="G64" s="158">
        <f t="shared" si="2"/>
        <v>58270</v>
      </c>
      <c r="H64" s="160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1"/>
      <c r="EC64" s="161"/>
      <c r="ED64" s="161"/>
      <c r="EE64" s="161"/>
      <c r="EF64" s="161"/>
      <c r="EG64" s="161"/>
      <c r="EH64" s="161"/>
      <c r="EI64" s="161"/>
      <c r="EJ64" s="161"/>
      <c r="EK64" s="161"/>
      <c r="EL64" s="161"/>
      <c r="EM64" s="161"/>
      <c r="EN64" s="161"/>
      <c r="EO64" s="161"/>
      <c r="EP64" s="161"/>
      <c r="EQ64" s="161"/>
      <c r="ER64" s="161"/>
      <c r="ES64" s="161"/>
      <c r="ET64" s="161"/>
      <c r="EU64" s="161"/>
      <c r="EV64" s="161"/>
      <c r="EW64" s="161"/>
      <c r="EX64" s="161"/>
      <c r="EY64" s="161"/>
      <c r="EZ64" s="161"/>
      <c r="FA64" s="161"/>
      <c r="FB64" s="161"/>
      <c r="FC64" s="161"/>
      <c r="FD64" s="161"/>
      <c r="FE64" s="161"/>
      <c r="FF64" s="161"/>
      <c r="FG64" s="161"/>
      <c r="FH64" s="161"/>
      <c r="FI64" s="161"/>
      <c r="FJ64" s="161"/>
      <c r="FK64" s="161"/>
      <c r="FL64" s="161"/>
      <c r="FM64" s="161"/>
      <c r="FN64" s="161"/>
      <c r="FO64" s="161"/>
      <c r="FP64" s="161"/>
      <c r="FQ64" s="161"/>
      <c r="FR64" s="161"/>
      <c r="FS64" s="161"/>
      <c r="FT64" s="161"/>
      <c r="FU64" s="161"/>
      <c r="FV64" s="161"/>
      <c r="FW64" s="161"/>
      <c r="FX64" s="161"/>
      <c r="FY64" s="161"/>
      <c r="FZ64" s="161"/>
      <c r="GA64" s="161"/>
      <c r="GB64" s="161"/>
      <c r="GC64" s="161"/>
      <c r="GD64" s="161"/>
      <c r="GE64" s="161"/>
      <c r="GF64" s="161"/>
      <c r="GG64" s="161"/>
      <c r="GH64" s="161"/>
      <c r="GI64" s="161"/>
      <c r="GJ64" s="161"/>
      <c r="GK64" s="161"/>
      <c r="GL64" s="161"/>
      <c r="GM64" s="161"/>
      <c r="GN64" s="161"/>
      <c r="GO64" s="161"/>
      <c r="GP64" s="161"/>
      <c r="GQ64" s="161"/>
      <c r="GR64" s="161"/>
      <c r="GS64" s="161"/>
      <c r="GT64" s="161"/>
      <c r="GU64" s="161"/>
      <c r="GV64" s="161"/>
      <c r="GW64" s="161"/>
      <c r="GX64" s="161"/>
      <c r="GY64" s="161"/>
      <c r="GZ64" s="161"/>
      <c r="HA64" s="161"/>
      <c r="HB64" s="161"/>
      <c r="HC64" s="161"/>
      <c r="HD64" s="161"/>
      <c r="HE64" s="161"/>
      <c r="HF64" s="161"/>
      <c r="HG64" s="161"/>
      <c r="HH64" s="161"/>
      <c r="HI64" s="161"/>
      <c r="HJ64" s="161"/>
      <c r="HK64" s="161"/>
      <c r="HL64" s="161"/>
      <c r="HM64" s="161"/>
      <c r="HN64" s="161"/>
      <c r="HO64" s="161"/>
      <c r="HP64" s="161"/>
      <c r="HQ64" s="161"/>
      <c r="HR64" s="161"/>
      <c r="HS64" s="161"/>
      <c r="HT64" s="161"/>
      <c r="HU64" s="161"/>
      <c r="HV64" s="161"/>
      <c r="HW64" s="161"/>
      <c r="HX64" s="161"/>
      <c r="HY64" s="161"/>
      <c r="HZ64" s="161"/>
      <c r="IA64" s="161"/>
      <c r="IB64" s="161"/>
      <c r="IC64" s="161"/>
      <c r="ID64" s="161"/>
      <c r="IE64" s="161"/>
      <c r="IF64" s="161"/>
      <c r="IG64" s="161"/>
      <c r="IH64" s="161"/>
      <c r="II64" s="161"/>
      <c r="IJ64" s="161"/>
      <c r="IK64" s="161"/>
      <c r="IL64" s="161"/>
    </row>
    <row r="65" spans="1:246" s="162" customFormat="1" ht="12.75" customHeight="1" x14ac:dyDescent="0.25">
      <c r="A65" s="155"/>
      <c r="B65" s="167" t="s">
        <v>111</v>
      </c>
      <c r="C65" s="168"/>
      <c r="D65" s="168"/>
      <c r="E65" s="159"/>
      <c r="F65" s="158"/>
      <c r="G65" s="158" t="s">
        <v>85</v>
      </c>
      <c r="H65" s="160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1"/>
      <c r="ED65" s="161"/>
      <c r="EE65" s="161"/>
      <c r="EF65" s="161"/>
      <c r="EG65" s="161"/>
      <c r="EH65" s="161"/>
      <c r="EI65" s="161"/>
      <c r="EJ65" s="161"/>
      <c r="EK65" s="161"/>
      <c r="EL65" s="161"/>
      <c r="EM65" s="161"/>
      <c r="EN65" s="161"/>
      <c r="EO65" s="161"/>
      <c r="EP65" s="161"/>
      <c r="EQ65" s="161"/>
      <c r="ER65" s="161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1"/>
      <c r="FG65" s="161"/>
      <c r="FH65" s="161"/>
      <c r="FI65" s="161"/>
      <c r="FJ65" s="161"/>
      <c r="FK65" s="161"/>
      <c r="FL65" s="161"/>
      <c r="FM65" s="161"/>
      <c r="FN65" s="161"/>
      <c r="FO65" s="161"/>
      <c r="FP65" s="161"/>
      <c r="FQ65" s="161"/>
      <c r="FR65" s="161"/>
      <c r="FS65" s="161"/>
      <c r="FT65" s="161"/>
      <c r="FU65" s="161"/>
      <c r="FV65" s="161"/>
      <c r="FW65" s="161"/>
      <c r="FX65" s="161"/>
      <c r="FY65" s="161"/>
      <c r="FZ65" s="161"/>
      <c r="GA65" s="161"/>
      <c r="GB65" s="161"/>
      <c r="GC65" s="161"/>
      <c r="GD65" s="161"/>
      <c r="GE65" s="161"/>
      <c r="GF65" s="161"/>
      <c r="GG65" s="161"/>
      <c r="GH65" s="161"/>
      <c r="GI65" s="161"/>
      <c r="GJ65" s="161"/>
      <c r="GK65" s="161"/>
      <c r="GL65" s="161"/>
      <c r="GM65" s="161"/>
      <c r="GN65" s="161"/>
      <c r="GO65" s="161"/>
      <c r="GP65" s="161"/>
      <c r="GQ65" s="161"/>
      <c r="GR65" s="161"/>
      <c r="GS65" s="161"/>
      <c r="GT65" s="161"/>
      <c r="GU65" s="161"/>
      <c r="GV65" s="161"/>
      <c r="GW65" s="161"/>
      <c r="GX65" s="161"/>
      <c r="GY65" s="161"/>
      <c r="GZ65" s="161"/>
      <c r="HA65" s="161"/>
      <c r="HB65" s="161"/>
      <c r="HC65" s="161"/>
      <c r="HD65" s="161"/>
      <c r="HE65" s="161"/>
      <c r="HF65" s="161"/>
      <c r="HG65" s="161"/>
      <c r="HH65" s="161"/>
      <c r="HI65" s="161"/>
      <c r="HJ65" s="161"/>
      <c r="HK65" s="161"/>
      <c r="HL65" s="161"/>
      <c r="HM65" s="161"/>
      <c r="HN65" s="161"/>
      <c r="HO65" s="161"/>
      <c r="HP65" s="161"/>
      <c r="HQ65" s="161"/>
      <c r="HR65" s="161"/>
      <c r="HS65" s="161"/>
      <c r="HT65" s="161"/>
      <c r="HU65" s="161"/>
      <c r="HV65" s="161"/>
      <c r="HW65" s="161"/>
      <c r="HX65" s="161"/>
      <c r="HY65" s="161"/>
      <c r="HZ65" s="161"/>
      <c r="IA65" s="161"/>
      <c r="IB65" s="161"/>
      <c r="IC65" s="161"/>
      <c r="ID65" s="161"/>
      <c r="IE65" s="161"/>
      <c r="IF65" s="161"/>
      <c r="IG65" s="161"/>
      <c r="IH65" s="161"/>
      <c r="II65" s="161"/>
      <c r="IJ65" s="161"/>
      <c r="IK65" s="161"/>
      <c r="IL65" s="161"/>
    </row>
    <row r="66" spans="1:246" s="162" customFormat="1" ht="12.75" customHeight="1" x14ac:dyDescent="0.25">
      <c r="A66" s="155"/>
      <c r="B66" s="165" t="s">
        <v>133</v>
      </c>
      <c r="C66" s="157" t="s">
        <v>115</v>
      </c>
      <c r="D66" s="166">
        <v>2.5</v>
      </c>
      <c r="E66" s="159" t="s">
        <v>109</v>
      </c>
      <c r="F66" s="158">
        <v>18450</v>
      </c>
      <c r="G66" s="158">
        <f t="shared" si="2"/>
        <v>46125</v>
      </c>
      <c r="H66" s="160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161"/>
      <c r="ED66" s="161"/>
      <c r="EE66" s="161"/>
      <c r="EF66" s="161"/>
      <c r="EG66" s="161"/>
      <c r="EH66" s="161"/>
      <c r="EI66" s="161"/>
      <c r="EJ66" s="161"/>
      <c r="EK66" s="161"/>
      <c r="EL66" s="161"/>
      <c r="EM66" s="161"/>
      <c r="EN66" s="161"/>
      <c r="EO66" s="161"/>
      <c r="EP66" s="161"/>
      <c r="EQ66" s="161"/>
      <c r="ER66" s="161"/>
      <c r="ES66" s="161"/>
      <c r="ET66" s="161"/>
      <c r="EU66" s="161"/>
      <c r="EV66" s="161"/>
      <c r="EW66" s="161"/>
      <c r="EX66" s="161"/>
      <c r="EY66" s="161"/>
      <c r="EZ66" s="161"/>
      <c r="FA66" s="161"/>
      <c r="FB66" s="161"/>
      <c r="FC66" s="161"/>
      <c r="FD66" s="161"/>
      <c r="FE66" s="161"/>
      <c r="FF66" s="161"/>
      <c r="FG66" s="161"/>
      <c r="FH66" s="161"/>
      <c r="FI66" s="161"/>
      <c r="FJ66" s="161"/>
      <c r="FK66" s="161"/>
      <c r="FL66" s="161"/>
      <c r="FM66" s="161"/>
      <c r="FN66" s="161"/>
      <c r="FO66" s="161"/>
      <c r="FP66" s="161"/>
      <c r="FQ66" s="161"/>
      <c r="FR66" s="161"/>
      <c r="FS66" s="161"/>
      <c r="FT66" s="161"/>
      <c r="FU66" s="161"/>
      <c r="FV66" s="161"/>
      <c r="FW66" s="161"/>
      <c r="FX66" s="161"/>
      <c r="FY66" s="161"/>
      <c r="FZ66" s="161"/>
      <c r="GA66" s="161"/>
      <c r="GB66" s="161"/>
      <c r="GC66" s="161"/>
      <c r="GD66" s="161"/>
      <c r="GE66" s="161"/>
      <c r="GF66" s="161"/>
      <c r="GG66" s="161"/>
      <c r="GH66" s="161"/>
      <c r="GI66" s="161"/>
      <c r="GJ66" s="161"/>
      <c r="GK66" s="161"/>
      <c r="GL66" s="161"/>
      <c r="GM66" s="161"/>
      <c r="GN66" s="161"/>
      <c r="GO66" s="161"/>
      <c r="GP66" s="161"/>
      <c r="GQ66" s="161"/>
      <c r="GR66" s="161"/>
      <c r="GS66" s="161"/>
      <c r="GT66" s="161"/>
      <c r="GU66" s="161"/>
      <c r="GV66" s="161"/>
      <c r="GW66" s="161"/>
      <c r="GX66" s="161"/>
      <c r="GY66" s="161"/>
      <c r="GZ66" s="161"/>
      <c r="HA66" s="161"/>
      <c r="HB66" s="161"/>
      <c r="HC66" s="161"/>
      <c r="HD66" s="161"/>
      <c r="HE66" s="161"/>
      <c r="HF66" s="161"/>
      <c r="HG66" s="161"/>
      <c r="HH66" s="161"/>
      <c r="HI66" s="161"/>
      <c r="HJ66" s="161"/>
      <c r="HK66" s="161"/>
      <c r="HL66" s="161"/>
      <c r="HM66" s="161"/>
      <c r="HN66" s="161"/>
      <c r="HO66" s="161"/>
      <c r="HP66" s="161"/>
      <c r="HQ66" s="161"/>
      <c r="HR66" s="161"/>
      <c r="HS66" s="161"/>
      <c r="HT66" s="161"/>
      <c r="HU66" s="161"/>
      <c r="HV66" s="161"/>
      <c r="HW66" s="161"/>
      <c r="HX66" s="161"/>
      <c r="HY66" s="161"/>
      <c r="HZ66" s="161"/>
      <c r="IA66" s="161"/>
      <c r="IB66" s="161"/>
      <c r="IC66" s="161"/>
      <c r="ID66" s="161"/>
      <c r="IE66" s="161"/>
      <c r="IF66" s="161"/>
      <c r="IG66" s="161"/>
      <c r="IH66" s="161"/>
      <c r="II66" s="161"/>
      <c r="IJ66" s="161"/>
      <c r="IK66" s="161"/>
      <c r="IL66" s="161"/>
    </row>
    <row r="67" spans="1:246" ht="12.75" customHeight="1" x14ac:dyDescent="0.25">
      <c r="A67" s="22"/>
      <c r="B67" s="165" t="s">
        <v>112</v>
      </c>
      <c r="C67" s="151"/>
      <c r="D67" s="154"/>
      <c r="E67" s="153"/>
      <c r="F67" s="152"/>
      <c r="G67" s="152" t="s">
        <v>85</v>
      </c>
      <c r="H67" s="145"/>
    </row>
    <row r="68" spans="1:246" ht="12.75" customHeight="1" x14ac:dyDescent="0.25">
      <c r="A68" s="22"/>
      <c r="B68" s="169" t="s">
        <v>113</v>
      </c>
      <c r="C68" s="170" t="s">
        <v>33</v>
      </c>
      <c r="D68" s="170">
        <v>0.4</v>
      </c>
      <c r="E68" s="171" t="s">
        <v>109</v>
      </c>
      <c r="F68" s="172">
        <v>380000</v>
      </c>
      <c r="G68" s="172">
        <f t="shared" si="2"/>
        <v>152000</v>
      </c>
      <c r="H68" s="145"/>
    </row>
    <row r="69" spans="1:246" ht="12.75" customHeight="1" x14ac:dyDescent="0.25">
      <c r="A69" s="69"/>
      <c r="B69" s="176" t="s">
        <v>114</v>
      </c>
      <c r="C69" s="177" t="s">
        <v>106</v>
      </c>
      <c r="D69" s="177">
        <v>0.75</v>
      </c>
      <c r="E69" s="178" t="s">
        <v>109</v>
      </c>
      <c r="F69" s="179">
        <v>50694</v>
      </c>
      <c r="G69" s="172">
        <f t="shared" si="2"/>
        <v>38020.5</v>
      </c>
      <c r="H69" s="145"/>
    </row>
    <row r="70" spans="1:246" ht="13.5" customHeight="1" x14ac:dyDescent="0.25">
      <c r="A70" s="5"/>
      <c r="B70" s="173" t="s">
        <v>85</v>
      </c>
      <c r="C70" s="174" t="s">
        <v>85</v>
      </c>
      <c r="D70" s="174" t="s">
        <v>85</v>
      </c>
      <c r="E70" s="174" t="s">
        <v>85</v>
      </c>
      <c r="F70" s="174" t="s">
        <v>85</v>
      </c>
      <c r="G70" s="175">
        <f>G55+G57+G58+G59+G60+G61+G63+G64+G66+G68+G69</f>
        <v>5460501.5</v>
      </c>
      <c r="H70" s="146"/>
    </row>
    <row r="71" spans="1:246" ht="12" customHeight="1" x14ac:dyDescent="0.25">
      <c r="A71" s="2"/>
      <c r="B71" s="46"/>
      <c r="C71" s="47"/>
      <c r="D71" s="47"/>
      <c r="E71" s="54"/>
      <c r="F71" s="48"/>
      <c r="G71" s="48"/>
      <c r="H71" s="141"/>
    </row>
    <row r="72" spans="1:246" ht="12" customHeight="1" x14ac:dyDescent="0.25">
      <c r="A72" s="5"/>
      <c r="B72" s="35" t="s">
        <v>35</v>
      </c>
      <c r="C72" s="36"/>
      <c r="D72" s="37"/>
      <c r="E72" s="37"/>
      <c r="F72" s="38"/>
      <c r="G72" s="38"/>
      <c r="H72" s="137"/>
    </row>
    <row r="73" spans="1:246" ht="24" customHeight="1" x14ac:dyDescent="0.25">
      <c r="A73" s="5"/>
      <c r="B73" s="49" t="s">
        <v>36</v>
      </c>
      <c r="C73" s="50" t="s">
        <v>30</v>
      </c>
      <c r="D73" s="50" t="s">
        <v>31</v>
      </c>
      <c r="E73" s="49" t="s">
        <v>17</v>
      </c>
      <c r="F73" s="50" t="s">
        <v>18</v>
      </c>
      <c r="G73" s="49" t="s">
        <v>19</v>
      </c>
      <c r="H73" s="142"/>
    </row>
    <row r="74" spans="1:246" ht="17.25" customHeight="1" x14ac:dyDescent="0.25">
      <c r="A74" s="69"/>
      <c r="B74" s="107" t="s">
        <v>116</v>
      </c>
      <c r="C74" s="53" t="s">
        <v>97</v>
      </c>
      <c r="D74" s="117">
        <v>1</v>
      </c>
      <c r="E74" s="30" t="s">
        <v>117</v>
      </c>
      <c r="F74" s="117">
        <v>38000</v>
      </c>
      <c r="G74" s="117">
        <f>D74*F74</f>
        <v>38000</v>
      </c>
      <c r="H74" s="145"/>
    </row>
    <row r="75" spans="1:246" ht="12.75" customHeight="1" x14ac:dyDescent="0.25">
      <c r="A75" s="22"/>
      <c r="B75" s="11" t="s">
        <v>118</v>
      </c>
      <c r="C75" s="53" t="s">
        <v>97</v>
      </c>
      <c r="D75" s="117">
        <v>4500</v>
      </c>
      <c r="E75" s="30" t="s">
        <v>107</v>
      </c>
      <c r="F75" s="117">
        <v>716</v>
      </c>
      <c r="G75" s="117">
        <f>D75*F75</f>
        <v>3222000</v>
      </c>
      <c r="H75" s="145"/>
    </row>
    <row r="76" spans="1:246" ht="13.5" customHeight="1" x14ac:dyDescent="0.25">
      <c r="A76" s="5"/>
      <c r="B76" s="55" t="s">
        <v>37</v>
      </c>
      <c r="C76" s="56"/>
      <c r="D76" s="56"/>
      <c r="E76" s="56"/>
      <c r="F76" s="57"/>
      <c r="G76" s="118">
        <f>G74+G75</f>
        <v>3260000</v>
      </c>
      <c r="H76" s="146"/>
    </row>
    <row r="77" spans="1:246" ht="12" customHeight="1" x14ac:dyDescent="0.25">
      <c r="A77" s="2"/>
      <c r="B77" s="72"/>
      <c r="C77" s="72"/>
      <c r="D77" s="72"/>
      <c r="E77" s="72"/>
      <c r="F77" s="73"/>
      <c r="G77" s="73"/>
      <c r="H77" s="141"/>
    </row>
    <row r="78" spans="1:246" ht="12" customHeight="1" x14ac:dyDescent="0.25">
      <c r="A78" s="69"/>
      <c r="B78" s="74" t="s">
        <v>38</v>
      </c>
      <c r="C78" s="75"/>
      <c r="D78" s="75"/>
      <c r="E78" s="75"/>
      <c r="F78" s="75"/>
      <c r="G78" s="76">
        <f>G34+G39+G51+G70+G76</f>
        <v>15849165.58</v>
      </c>
      <c r="H78" s="147"/>
    </row>
    <row r="79" spans="1:246" ht="12" customHeight="1" x14ac:dyDescent="0.25">
      <c r="A79" s="69"/>
      <c r="B79" s="77" t="s">
        <v>39</v>
      </c>
      <c r="C79" s="59"/>
      <c r="D79" s="59"/>
      <c r="E79" s="59"/>
      <c r="F79" s="59"/>
      <c r="G79" s="78">
        <f>G78*0.05</f>
        <v>792458.2790000001</v>
      </c>
      <c r="H79" s="147"/>
    </row>
    <row r="80" spans="1:246" ht="12" customHeight="1" x14ac:dyDescent="0.25">
      <c r="A80" s="69"/>
      <c r="B80" s="79" t="s">
        <v>40</v>
      </c>
      <c r="C80" s="58"/>
      <c r="D80" s="58"/>
      <c r="E80" s="58"/>
      <c r="F80" s="58"/>
      <c r="G80" s="80">
        <f>G79+G78</f>
        <v>16641623.859000001</v>
      </c>
      <c r="H80" s="147"/>
    </row>
    <row r="81" spans="1:8" ht="12" customHeight="1" x14ac:dyDescent="0.25">
      <c r="A81" s="69"/>
      <c r="B81" s="77" t="s">
        <v>41</v>
      </c>
      <c r="C81" s="59"/>
      <c r="D81" s="59"/>
      <c r="E81" s="59"/>
      <c r="F81" s="59"/>
      <c r="G81" s="78">
        <f>G12</f>
        <v>31185000</v>
      </c>
      <c r="H81" s="147"/>
    </row>
    <row r="82" spans="1:8" ht="12" customHeight="1" x14ac:dyDescent="0.25">
      <c r="A82" s="69"/>
      <c r="B82" s="81" t="s">
        <v>42</v>
      </c>
      <c r="C82" s="82"/>
      <c r="D82" s="82"/>
      <c r="E82" s="82"/>
      <c r="F82" s="82"/>
      <c r="G82" s="83">
        <f>G81-G80</f>
        <v>14543376.140999999</v>
      </c>
      <c r="H82" s="147"/>
    </row>
    <row r="83" spans="1:8" ht="12" customHeight="1" x14ac:dyDescent="0.25">
      <c r="A83" s="69"/>
      <c r="B83" s="70" t="s">
        <v>43</v>
      </c>
      <c r="C83" s="71"/>
      <c r="D83" s="71"/>
      <c r="E83" s="71"/>
      <c r="F83" s="71"/>
      <c r="G83" s="66"/>
      <c r="H83" s="147"/>
    </row>
    <row r="84" spans="1:8" ht="12.75" customHeight="1" thickBot="1" x14ac:dyDescent="0.3">
      <c r="A84" s="69"/>
      <c r="B84" s="84"/>
      <c r="C84" s="71"/>
      <c r="D84" s="71"/>
      <c r="E84" s="71"/>
      <c r="F84" s="71"/>
      <c r="G84" s="66"/>
      <c r="H84" s="147"/>
    </row>
    <row r="85" spans="1:8" ht="12" customHeight="1" x14ac:dyDescent="0.25">
      <c r="A85" s="69"/>
      <c r="B85" s="96" t="s">
        <v>44</v>
      </c>
      <c r="C85" s="97"/>
      <c r="D85" s="97"/>
      <c r="E85" s="97"/>
      <c r="F85" s="98"/>
      <c r="G85" s="66"/>
      <c r="H85" s="147"/>
    </row>
    <row r="86" spans="1:8" ht="12" customHeight="1" x14ac:dyDescent="0.25">
      <c r="A86" s="69"/>
      <c r="B86" s="99" t="s">
        <v>45</v>
      </c>
      <c r="C86" s="68"/>
      <c r="D86" s="68"/>
      <c r="E86" s="68"/>
      <c r="F86" s="100"/>
      <c r="G86" s="66"/>
      <c r="H86" s="147"/>
    </row>
    <row r="87" spans="1:8" ht="12" customHeight="1" x14ac:dyDescent="0.25">
      <c r="A87" s="69"/>
      <c r="B87" s="99" t="s">
        <v>46</v>
      </c>
      <c r="C87" s="68"/>
      <c r="D87" s="68"/>
      <c r="E87" s="68"/>
      <c r="F87" s="100"/>
      <c r="G87" s="66"/>
      <c r="H87" s="147"/>
    </row>
    <row r="88" spans="1:8" ht="12" customHeight="1" x14ac:dyDescent="0.25">
      <c r="A88" s="69"/>
      <c r="B88" s="99" t="s">
        <v>47</v>
      </c>
      <c r="C88" s="68"/>
      <c r="D88" s="68"/>
      <c r="E88" s="68"/>
      <c r="F88" s="100"/>
      <c r="G88" s="66"/>
      <c r="H88" s="147"/>
    </row>
    <row r="89" spans="1:8" ht="12" customHeight="1" x14ac:dyDescent="0.25">
      <c r="A89" s="69"/>
      <c r="B89" s="99" t="s">
        <v>48</v>
      </c>
      <c r="C89" s="68"/>
      <c r="D89" s="68"/>
      <c r="E89" s="68"/>
      <c r="F89" s="100"/>
      <c r="G89" s="66"/>
      <c r="H89" s="147"/>
    </row>
    <row r="90" spans="1:8" ht="12" customHeight="1" x14ac:dyDescent="0.25">
      <c r="A90" s="69"/>
      <c r="B90" s="99" t="s">
        <v>49</v>
      </c>
      <c r="C90" s="68"/>
      <c r="D90" s="68"/>
      <c r="E90" s="68"/>
      <c r="F90" s="100"/>
      <c r="G90" s="66"/>
      <c r="H90" s="147"/>
    </row>
    <row r="91" spans="1:8" ht="12.75" customHeight="1" thickBot="1" x14ac:dyDescent="0.3">
      <c r="A91" s="69"/>
      <c r="B91" s="101" t="s">
        <v>50</v>
      </c>
      <c r="C91" s="102"/>
      <c r="D91" s="102"/>
      <c r="E91" s="102"/>
      <c r="F91" s="103"/>
      <c r="G91" s="66"/>
      <c r="H91" s="147"/>
    </row>
    <row r="92" spans="1:8" ht="12.75" customHeight="1" x14ac:dyDescent="0.25">
      <c r="A92" s="69"/>
      <c r="B92" s="94"/>
      <c r="C92" s="68"/>
      <c r="D92" s="68"/>
      <c r="E92" s="68"/>
      <c r="F92" s="68"/>
      <c r="G92" s="66"/>
      <c r="H92" s="147"/>
    </row>
    <row r="93" spans="1:8" ht="15" customHeight="1" thickBot="1" x14ac:dyDescent="0.3">
      <c r="A93" s="69"/>
      <c r="B93" s="193" t="s">
        <v>51</v>
      </c>
      <c r="C93" s="194"/>
      <c r="D93" s="93"/>
      <c r="E93" s="60"/>
      <c r="F93" s="60"/>
      <c r="G93" s="66"/>
      <c r="H93" s="147"/>
    </row>
    <row r="94" spans="1:8" ht="12" customHeight="1" x14ac:dyDescent="0.25">
      <c r="A94" s="69"/>
      <c r="B94" s="86" t="s">
        <v>36</v>
      </c>
      <c r="C94" s="61" t="s">
        <v>52</v>
      </c>
      <c r="D94" s="87" t="s">
        <v>53</v>
      </c>
      <c r="E94" s="60"/>
      <c r="F94" s="60"/>
      <c r="G94" s="66"/>
      <c r="H94" s="147"/>
    </row>
    <row r="95" spans="1:8" ht="12" customHeight="1" x14ac:dyDescent="0.25">
      <c r="A95" s="69"/>
      <c r="B95" s="88" t="s">
        <v>54</v>
      </c>
      <c r="C95" s="62">
        <f>G34</f>
        <v>5640000</v>
      </c>
      <c r="D95" s="89">
        <f>(C95/C101)</f>
        <v>0.33890923432630143</v>
      </c>
      <c r="E95" s="60"/>
      <c r="F95" s="60"/>
      <c r="G95" s="66"/>
      <c r="H95" s="147"/>
    </row>
    <row r="96" spans="1:8" ht="12" customHeight="1" x14ac:dyDescent="0.25">
      <c r="A96" s="69"/>
      <c r="B96" s="88" t="s">
        <v>55</v>
      </c>
      <c r="C96" s="63">
        <v>0</v>
      </c>
      <c r="D96" s="89">
        <v>0</v>
      </c>
      <c r="E96" s="60"/>
      <c r="F96" s="60"/>
      <c r="G96" s="66"/>
      <c r="H96" s="147"/>
    </row>
    <row r="97" spans="1:8" ht="12" customHeight="1" x14ac:dyDescent="0.25">
      <c r="A97" s="69"/>
      <c r="B97" s="88" t="s">
        <v>56</v>
      </c>
      <c r="C97" s="62">
        <f>G51</f>
        <v>1488664.08</v>
      </c>
      <c r="D97" s="89">
        <f>(C97/C101)</f>
        <v>8.9454255943593616E-2</v>
      </c>
      <c r="E97" s="60"/>
      <c r="F97" s="60"/>
      <c r="G97" s="66"/>
      <c r="H97" s="147"/>
    </row>
    <row r="98" spans="1:8" ht="12" customHeight="1" x14ac:dyDescent="0.25">
      <c r="A98" s="69"/>
      <c r="B98" s="88" t="s">
        <v>29</v>
      </c>
      <c r="C98" s="62">
        <f>G70</f>
        <v>5460501.5</v>
      </c>
      <c r="D98" s="89">
        <f>(C98/C101)</f>
        <v>0.32812311744727313</v>
      </c>
      <c r="E98" s="60"/>
      <c r="F98" s="60"/>
      <c r="G98" s="66"/>
      <c r="H98" s="147"/>
    </row>
    <row r="99" spans="1:8" ht="12" customHeight="1" x14ac:dyDescent="0.25">
      <c r="A99" s="69"/>
      <c r="B99" s="88" t="s">
        <v>57</v>
      </c>
      <c r="C99" s="64">
        <f>G76</f>
        <v>3260000</v>
      </c>
      <c r="D99" s="89">
        <f>(C99/C101)</f>
        <v>0.19589434466378416</v>
      </c>
      <c r="E99" s="65"/>
      <c r="F99" s="65"/>
      <c r="G99" s="66"/>
      <c r="H99" s="147"/>
    </row>
    <row r="100" spans="1:8" ht="12" customHeight="1" x14ac:dyDescent="0.25">
      <c r="A100" s="69"/>
      <c r="B100" s="88" t="s">
        <v>58</v>
      </c>
      <c r="C100" s="64">
        <f>G79</f>
        <v>792458.2790000001</v>
      </c>
      <c r="D100" s="89">
        <f>(C100/C101)</f>
        <v>4.7619047619047623E-2</v>
      </c>
      <c r="E100" s="65"/>
      <c r="F100" s="65"/>
      <c r="G100" s="66"/>
      <c r="H100" s="147"/>
    </row>
    <row r="101" spans="1:8" ht="12.75" customHeight="1" thickBot="1" x14ac:dyDescent="0.3">
      <c r="A101" s="69"/>
      <c r="B101" s="90" t="s">
        <v>59</v>
      </c>
      <c r="C101" s="91">
        <f>SUM(C95:C100)</f>
        <v>16641623.859000001</v>
      </c>
      <c r="D101" s="92">
        <f>SUM(D95:D100)</f>
        <v>1</v>
      </c>
      <c r="E101" s="65"/>
      <c r="F101" s="65"/>
      <c r="G101" s="66"/>
      <c r="H101" s="147"/>
    </row>
    <row r="102" spans="1:8" ht="12" customHeight="1" x14ac:dyDescent="0.25">
      <c r="A102" s="69"/>
      <c r="B102" s="84"/>
      <c r="C102" s="71"/>
      <c r="D102" s="71"/>
      <c r="E102" s="71"/>
      <c r="F102" s="71"/>
      <c r="G102" s="66"/>
      <c r="H102" s="147"/>
    </row>
    <row r="103" spans="1:8" ht="12.75" customHeight="1" thickBot="1" x14ac:dyDescent="0.3">
      <c r="A103" s="69"/>
      <c r="B103" s="85"/>
      <c r="C103" s="71"/>
      <c r="D103" s="71"/>
      <c r="E103" s="71"/>
      <c r="F103" s="71"/>
      <c r="G103" s="66"/>
      <c r="H103" s="147"/>
    </row>
    <row r="104" spans="1:8" ht="12" customHeight="1" thickBot="1" x14ac:dyDescent="0.3">
      <c r="A104" s="69"/>
      <c r="B104" s="190" t="s">
        <v>119</v>
      </c>
      <c r="C104" s="191"/>
      <c r="D104" s="191"/>
      <c r="E104" s="192"/>
      <c r="F104" s="65"/>
      <c r="G104" s="66"/>
      <c r="H104" s="147"/>
    </row>
    <row r="105" spans="1:8" ht="12" customHeight="1" x14ac:dyDescent="0.25">
      <c r="A105" s="69"/>
      <c r="B105" s="120" t="s">
        <v>120</v>
      </c>
      <c r="C105" s="122">
        <v>70000</v>
      </c>
      <c r="D105" s="119">
        <f>G9</f>
        <v>81000</v>
      </c>
      <c r="E105" s="123">
        <v>90000</v>
      </c>
      <c r="F105" s="104"/>
      <c r="G105" s="67"/>
      <c r="H105" s="148"/>
    </row>
    <row r="106" spans="1:8" ht="12.75" customHeight="1" thickBot="1" x14ac:dyDescent="0.3">
      <c r="A106" s="69"/>
      <c r="B106" s="121" t="s">
        <v>121</v>
      </c>
      <c r="C106" s="124">
        <f>(G80/C105)</f>
        <v>237.73748370000001</v>
      </c>
      <c r="D106" s="91">
        <f>(G80/D105)</f>
        <v>205.45214640740741</v>
      </c>
      <c r="E106" s="105">
        <f>(G80/E105)</f>
        <v>184.90693176666667</v>
      </c>
      <c r="F106" s="104"/>
      <c r="G106" s="67"/>
      <c r="H106" s="148"/>
    </row>
    <row r="107" spans="1:8" ht="15.6" customHeight="1" x14ac:dyDescent="0.25">
      <c r="A107" s="69"/>
      <c r="B107" s="95" t="s">
        <v>60</v>
      </c>
      <c r="C107" s="68"/>
      <c r="D107" s="68"/>
      <c r="E107" s="68"/>
      <c r="F107" s="68"/>
      <c r="G107" s="68"/>
      <c r="H107" s="149"/>
    </row>
  </sheetData>
  <mergeCells count="9">
    <mergeCell ref="E9:F9"/>
    <mergeCell ref="E14:F14"/>
    <mergeCell ref="E15:F15"/>
    <mergeCell ref="B17:G17"/>
    <mergeCell ref="B104:E104"/>
    <mergeCell ref="B93:C93"/>
    <mergeCell ref="E13:F13"/>
    <mergeCell ref="E11:F11"/>
    <mergeCell ref="E10:F10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 (BOTADO)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cp:lastPrinted>2023-03-09T13:21:26Z</cp:lastPrinted>
  <dcterms:created xsi:type="dcterms:W3CDTF">2020-11-27T12:49:26Z</dcterms:created>
  <dcterms:modified xsi:type="dcterms:W3CDTF">2023-03-27T18:15:35Z</dcterms:modified>
</cp:coreProperties>
</file>