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TOMATE AL AIRE LIBRE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31" i="2"/>
  <c r="G33" i="2" s="1"/>
  <c r="G46" i="2"/>
  <c r="G47" i="2"/>
  <c r="G48" i="2"/>
  <c r="G50" i="2"/>
  <c r="G51" i="2"/>
  <c r="G52" i="2"/>
  <c r="G53" i="2"/>
  <c r="G54" i="2"/>
  <c r="G55" i="2"/>
  <c r="G44" i="2"/>
  <c r="G58" i="2" l="1"/>
  <c r="G57" i="2"/>
  <c r="G56" i="2"/>
  <c r="G25" i="2"/>
  <c r="G59" i="2" l="1"/>
  <c r="G26" i="2"/>
  <c r="G12" i="2" l="1"/>
  <c r="G69" i="2" s="1"/>
  <c r="G24" i="2" l="1"/>
  <c r="G23" i="2"/>
  <c r="G22" i="2"/>
  <c r="G38" i="2"/>
  <c r="G39" i="2"/>
  <c r="G21" i="2"/>
  <c r="G63" i="2"/>
  <c r="G64" i="2" s="1"/>
  <c r="G37" i="2"/>
  <c r="G27" i="2" l="1"/>
  <c r="C87" i="2"/>
  <c r="C84" i="2"/>
  <c r="G40" i="2" l="1"/>
  <c r="C85" i="2" l="1"/>
  <c r="G66" i="2"/>
  <c r="G67" i="2" s="1"/>
  <c r="G68" i="2" s="1"/>
  <c r="G70" i="2" s="1"/>
  <c r="C83" i="2"/>
  <c r="C86" i="2"/>
  <c r="C88" i="2" l="1"/>
  <c r="C89" i="2" l="1"/>
  <c r="E94" i="2"/>
  <c r="C94" i="2"/>
  <c r="D94" i="2"/>
  <c r="D83" i="2" l="1"/>
  <c r="D87" i="2"/>
  <c r="D86" i="2"/>
  <c r="D85" i="2"/>
  <c r="D88" i="2"/>
  <c r="D89" i="2" l="1"/>
</calcChain>
</file>

<file path=xl/sharedStrings.xml><?xml version="1.0" encoding="utf-8"?>
<sst xmlns="http://schemas.openxmlformats.org/spreadsheetml/2006/main" count="166" uniqueCount="119">
  <si>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</si>
  <si>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</si>
  <si>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</si>
  <si>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</si>
  <si>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</si>
  <si>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</si>
  <si>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</si>
  <si>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</si>
  <si>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</si>
  <si>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</si>
  <si>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</si>
  <si>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</si>
  <si>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</si>
  <si>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</si>
  <si>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</si>
  <si>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</si>
  <si>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</si>
  <si>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</si>
  <si>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</si>
  <si>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</si>
  <si>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</si>
  <si>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</si>
  <si>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</si>
  <si>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</si>
  <si>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</si>
  <si>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</si>
  <si>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</si>
  <si>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</si>
  <si>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</si>
  <si>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</si>
  <si>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</si>
  <si>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</si>
  <si>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</si>
  <si>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</si>
  <si>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</si>
  <si>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</si>
  <si>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</si>
  <si>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</si>
  <si>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</si>
  <si>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</si>
  <si>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</si>
  <si>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</si>
  <si>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</si>
  <si>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</si>
  <si>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</si>
  <si>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</si>
  <si>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</si>
  <si>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</si>
  <si>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</si>
  <si>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</si>
  <si>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</si>
  <si>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</si>
  <si>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</si>
  <si>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</si>
  <si>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</si>
  <si>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</si>
  <si>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</si>
  <si>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</si>
  <si>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</si>
  <si>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</si>
  <si>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</si>
  <si>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</si>
  <si>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</si>
  <si>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</si>
  <si>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</si>
  <si>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</si>
  <si>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</si>
  <si>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Vibrocultivador</t>
  </si>
  <si>
    <t>Transplante</t>
  </si>
  <si>
    <t>Vega Modelo</t>
  </si>
  <si>
    <t>HELADA-LLUVIA EXTEMPORANEA-GRANIZO</t>
  </si>
  <si>
    <t>Lt</t>
  </si>
  <si>
    <t>Tutores</t>
  </si>
  <si>
    <t>Pita</t>
  </si>
  <si>
    <t>Caja de madera de 15 kilos</t>
  </si>
  <si>
    <t>RENDIMIENTO (cajones de 15 kilos/há)</t>
  </si>
  <si>
    <t>TOMATE  AL AIRE LIBRE</t>
  </si>
  <si>
    <t xml:space="preserve"> TOQUI</t>
  </si>
  <si>
    <t>Junio-Octubre</t>
  </si>
  <si>
    <t>Agosto -Noviembre</t>
  </si>
  <si>
    <t>Julio-Octubre</t>
  </si>
  <si>
    <t>Enero-Abril</t>
  </si>
  <si>
    <t>Aplicación de agroquimicos (5)</t>
  </si>
  <si>
    <t>Octubre-Marzo</t>
  </si>
  <si>
    <t>Ocurbre</t>
  </si>
  <si>
    <t>Conduccion de las plantas</t>
  </si>
  <si>
    <t>Noviembre-Diciembre</t>
  </si>
  <si>
    <t>Control de malezas</t>
  </si>
  <si>
    <t>Riego</t>
  </si>
  <si>
    <t>Noviembre-Febrero</t>
  </si>
  <si>
    <t>Cosecha y selección</t>
  </si>
  <si>
    <t>Enero-Febrero-Marzo</t>
  </si>
  <si>
    <t>Plantulas de tomate</t>
  </si>
  <si>
    <t>Septiembre</t>
  </si>
  <si>
    <t>Fungicidas</t>
  </si>
  <si>
    <t>Metalaxil MZ</t>
  </si>
  <si>
    <t>Luna Experience</t>
  </si>
  <si>
    <t>Insecticidas</t>
  </si>
  <si>
    <t>Proclaim Forte</t>
  </si>
  <si>
    <t>Succces</t>
  </si>
  <si>
    <t>Fertlizantes</t>
  </si>
  <si>
    <t>Mezcla 7-27-11</t>
  </si>
  <si>
    <t>Salitre potasico</t>
  </si>
  <si>
    <t>Nitrato de potasio</t>
  </si>
  <si>
    <t>Pthyton 27</t>
  </si>
  <si>
    <t>Diciembre-Enero</t>
  </si>
  <si>
    <t>Noviembre</t>
  </si>
  <si>
    <t>Enero-Marzo</t>
  </si>
  <si>
    <t>Octubre</t>
  </si>
  <si>
    <t>Noviembre Diciembre</t>
  </si>
  <si>
    <t>Enero - Marzo</t>
  </si>
  <si>
    <t>Surcadura</t>
  </si>
  <si>
    <t>Aporca</t>
  </si>
  <si>
    <t>JA</t>
  </si>
  <si>
    <t>Diciembre</t>
  </si>
  <si>
    <t>Aradura</t>
  </si>
  <si>
    <t xml:space="preserve">Rastraje 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</si>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</sst>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0.0"/>
    <numFmt numFmtId="169" formatCode="#,##0_ ;\-#,##0\ 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6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3" fontId="7" fillId="9" borderId="42" xfId="0" applyNumberFormat="1" applyFont="1" applyFill="1" applyBorder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center" vertical="center"/>
    </xf>
    <xf numFmtId="0" fontId="8" fillId="9" borderId="50" xfId="0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left"/>
    </xf>
    <xf numFmtId="1" fontId="7" fillId="9" borderId="49" xfId="0" applyNumberFormat="1" applyFont="1" applyFill="1" applyBorder="1" applyAlignment="1">
      <alignment horizontal="justify" vertical="top" wrapText="1"/>
    </xf>
    <xf numFmtId="1" fontId="1" fillId="9" borderId="49" xfId="0" applyNumberFormat="1" applyFont="1" applyFill="1" applyBorder="1" applyAlignment="1">
      <alignment horizontal="left" vertical="top" wrapText="1"/>
    </xf>
    <xf numFmtId="1" fontId="8" fillId="9" borderId="50" xfId="0" applyNumberFormat="1" applyFont="1" applyFill="1" applyBorder="1" applyAlignment="1">
      <alignment horizontal="left" vertical="top" wrapText="1"/>
    </xf>
    <xf numFmtId="17" fontId="8" fillId="9" borderId="51" xfId="1" applyNumberFormat="1" applyFont="1" applyFill="1" applyBorder="1" applyAlignment="1">
      <alignment horizontal="left" vertical="center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168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NumberFormat="1" applyFont="1" applyFill="1" applyBorder="1" applyAlignment="1">
      <alignment horizontal="left"/>
    </xf>
    <xf numFmtId="0" fontId="1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Protection="1">
      <protection hidden="1"/>
    </xf>
    <xf numFmtId="3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 applyProtection="1">
      <protection hidden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8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9" borderId="42" xfId="0" applyNumberFormat="1" applyFont="1" applyFill="1" applyBorder="1" applyAlignment="1"/>
    <xf numFmtId="3" fontId="1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13" fillId="9" borderId="42" xfId="0" applyNumberFormat="1" applyFont="1" applyFill="1" applyBorder="1"/>
    <xf numFmtId="1" fontId="14" fillId="9" borderId="42" xfId="0" applyNumberFormat="1" applyFont="1" applyFill="1" applyBorder="1" applyAlignment="1">
      <alignment horizontal="left"/>
    </xf>
    <xf numFmtId="0" fontId="4" fillId="2" borderId="20" xfId="0" applyFont="1" applyFill="1" applyBorder="1" applyAlignment="1"/>
    <xf numFmtId="49" fontId="6" fillId="3" borderId="65" xfId="0" applyNumberFormat="1" applyFont="1" applyFill="1" applyBorder="1" applyAlignment="1">
      <alignment horizontal="center" vertical="center" wrapText="1"/>
    </xf>
    <xf numFmtId="49" fontId="2" fillId="3" borderId="66" xfId="0" applyNumberFormat="1" applyFont="1" applyFill="1" applyBorder="1" applyAlignment="1">
      <alignment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vertical="center"/>
    </xf>
    <xf numFmtId="169" fontId="7" fillId="0" borderId="42" xfId="0" applyNumberFormat="1" applyFont="1" applyBorder="1"/>
    <xf numFmtId="3" fontId="2" fillId="3" borderId="66" xfId="0" applyNumberFormat="1" applyFont="1" applyFill="1" applyBorder="1" applyAlignment="1">
      <alignment horizontal="right" vertical="center"/>
    </xf>
    <xf numFmtId="167" fontId="1" fillId="9" borderId="42" xfId="3" applyNumberFormat="1" applyFont="1" applyFill="1" applyBorder="1" applyAlignment="1">
      <alignment horizontal="left" vertical="top" wrapText="1"/>
    </xf>
    <xf numFmtId="167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49" fontId="1" fillId="2" borderId="62" xfId="0" applyNumberFormat="1" applyFont="1" applyFill="1" applyBorder="1" applyAlignment="1">
      <alignment horizontal="left"/>
    </xf>
    <xf numFmtId="49" fontId="1" fillId="2" borderId="64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98567</xdr:rowOff>
    </xdr:from>
    <xdr:to>
      <xdr:col>7</xdr:col>
      <xdr:colOff>0</xdr:colOff>
      <xdr:row>7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400" y="98567"/>
          <a:ext cx="7359650" cy="1301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zoomScaleNormal="100" workbookViewId="0">
      <selection activeCell="L12" sqref="L12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7.42578125" style="1" customWidth="1"/>
    <col min="3" max="3" width="11" style="1" bestFit="1" customWidth="1"/>
    <col min="4" max="4" width="7.7109375" style="1" customWidth="1"/>
    <col min="5" max="5" width="22.42578125" style="1" customWidth="1"/>
    <col min="6" max="6" width="13.28515625" style="1" bestFit="1" customWidth="1"/>
    <col min="7" max="7" width="18.5703125" style="10" bestFit="1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9"/>
    </row>
    <row r="9" spans="1:248" ht="25.5" x14ac:dyDescent="0.25">
      <c r="A9" s="8"/>
      <c r="B9" s="93" t="s">
        <v>0</v>
      </c>
      <c r="C9" s="120" t="s">
        <v>76</v>
      </c>
      <c r="D9" s="13"/>
      <c r="E9" s="169" t="s">
        <v>75</v>
      </c>
      <c r="F9" s="170"/>
      <c r="G9" s="158">
        <v>4000</v>
      </c>
    </row>
    <row r="10" spans="1:248" ht="15" x14ac:dyDescent="0.25">
      <c r="A10" s="8"/>
      <c r="B10" s="94" t="s">
        <v>1</v>
      </c>
      <c r="C10" s="121" t="s">
        <v>77</v>
      </c>
      <c r="D10" s="13"/>
      <c r="E10" s="171" t="s">
        <v>2</v>
      </c>
      <c r="F10" s="172"/>
      <c r="G10" s="119" t="s">
        <v>81</v>
      </c>
    </row>
    <row r="11" spans="1:248" ht="15" x14ac:dyDescent="0.25">
      <c r="A11" s="8"/>
      <c r="B11" s="94" t="s">
        <v>3</v>
      </c>
      <c r="C11" s="118" t="s">
        <v>52</v>
      </c>
      <c r="D11" s="13"/>
      <c r="E11" s="171" t="s">
        <v>65</v>
      </c>
      <c r="F11" s="172"/>
      <c r="G11" s="159">
        <v>5797</v>
      </c>
    </row>
    <row r="12" spans="1:248" ht="15" x14ac:dyDescent="0.25">
      <c r="A12" s="8"/>
      <c r="B12" s="94" t="s">
        <v>4</v>
      </c>
      <c r="C12" s="118" t="s">
        <v>53</v>
      </c>
      <c r="D12" s="13"/>
      <c r="E12" s="175" t="s">
        <v>5</v>
      </c>
      <c r="F12" s="176"/>
      <c r="G12" s="159">
        <f>G9*G11</f>
        <v>23188000</v>
      </c>
    </row>
    <row r="13" spans="1:248" ht="11.25" customHeight="1" x14ac:dyDescent="0.25">
      <c r="A13" s="8"/>
      <c r="B13" s="94" t="s">
        <v>6</v>
      </c>
      <c r="C13" s="118" t="s">
        <v>117</v>
      </c>
      <c r="D13" s="13"/>
      <c r="E13" s="171" t="s">
        <v>7</v>
      </c>
      <c r="F13" s="172"/>
      <c r="G13" s="160" t="s">
        <v>69</v>
      </c>
    </row>
    <row r="14" spans="1:248" ht="25.5" x14ac:dyDescent="0.25">
      <c r="A14" s="8"/>
      <c r="B14" s="94" t="s">
        <v>8</v>
      </c>
      <c r="C14" s="122" t="s">
        <v>118</v>
      </c>
      <c r="D14" s="13"/>
      <c r="E14" s="171" t="s">
        <v>9</v>
      </c>
      <c r="F14" s="172"/>
      <c r="G14" s="119" t="s">
        <v>81</v>
      </c>
    </row>
    <row r="15" spans="1:248" ht="25.5" x14ac:dyDescent="0.25">
      <c r="A15" s="8"/>
      <c r="B15" s="94" t="s">
        <v>10</v>
      </c>
      <c r="C15" s="123">
        <v>44958</v>
      </c>
      <c r="D15" s="13"/>
      <c r="E15" s="173" t="s">
        <v>11</v>
      </c>
      <c r="F15" s="174"/>
      <c r="G15" s="161" t="s">
        <v>70</v>
      </c>
      <c r="IN15"/>
    </row>
    <row r="16" spans="1:248" ht="12" customHeight="1" x14ac:dyDescent="0.25">
      <c r="A16" s="2"/>
      <c r="B16" s="92"/>
      <c r="C16" s="14"/>
      <c r="D16" s="15"/>
      <c r="E16" s="16"/>
      <c r="F16" s="16"/>
      <c r="G16" s="110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7"/>
      <c r="C18" s="18"/>
      <c r="D18" s="18"/>
      <c r="E18" s="18"/>
      <c r="F18" s="19"/>
      <c r="G18" s="20"/>
    </row>
    <row r="19" spans="1:7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7" ht="24" customHeight="1" x14ac:dyDescent="0.25">
      <c r="A20" s="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25">
      <c r="A21" s="5"/>
      <c r="B21" s="124" t="s">
        <v>82</v>
      </c>
      <c r="C21" s="125" t="s">
        <v>56</v>
      </c>
      <c r="D21" s="126">
        <v>12</v>
      </c>
      <c r="E21" s="119" t="s">
        <v>83</v>
      </c>
      <c r="F21" s="127">
        <v>20000</v>
      </c>
      <c r="G21" s="128">
        <f t="shared" ref="G21:G26" si="0">D21*F21</f>
        <v>240000</v>
      </c>
    </row>
    <row r="22" spans="1:7" ht="12.75" customHeight="1" x14ac:dyDescent="0.25">
      <c r="A22" s="5"/>
      <c r="B22" s="124" t="s">
        <v>68</v>
      </c>
      <c r="C22" s="125" t="s">
        <v>56</v>
      </c>
      <c r="D22" s="126">
        <v>10</v>
      </c>
      <c r="E22" s="119" t="s">
        <v>84</v>
      </c>
      <c r="F22" s="127">
        <v>20000</v>
      </c>
      <c r="G22" s="128">
        <f t="shared" si="0"/>
        <v>200000</v>
      </c>
    </row>
    <row r="23" spans="1:7" ht="12.75" customHeight="1" x14ac:dyDescent="0.25">
      <c r="A23" s="5"/>
      <c r="B23" s="124" t="s">
        <v>85</v>
      </c>
      <c r="C23" s="125" t="s">
        <v>56</v>
      </c>
      <c r="D23" s="126">
        <v>14</v>
      </c>
      <c r="E23" s="119" t="s">
        <v>86</v>
      </c>
      <c r="F23" s="127">
        <v>20000</v>
      </c>
      <c r="G23" s="128">
        <f t="shared" si="0"/>
        <v>280000</v>
      </c>
    </row>
    <row r="24" spans="1:7" ht="12.75" customHeight="1" x14ac:dyDescent="0.25">
      <c r="A24" s="5"/>
      <c r="B24" s="124" t="s">
        <v>87</v>
      </c>
      <c r="C24" s="125" t="s">
        <v>56</v>
      </c>
      <c r="D24" s="126">
        <v>14</v>
      </c>
      <c r="E24" s="119" t="s">
        <v>86</v>
      </c>
      <c r="F24" s="127">
        <v>20000</v>
      </c>
      <c r="G24" s="128">
        <f t="shared" si="0"/>
        <v>280000</v>
      </c>
    </row>
    <row r="25" spans="1:7" ht="12.75" customHeight="1" x14ac:dyDescent="0.25">
      <c r="A25" s="5"/>
      <c r="B25" s="124" t="s">
        <v>88</v>
      </c>
      <c r="C25" s="125" t="s">
        <v>56</v>
      </c>
      <c r="D25" s="126">
        <v>24</v>
      </c>
      <c r="E25" s="119" t="s">
        <v>89</v>
      </c>
      <c r="F25" s="127">
        <v>20000</v>
      </c>
      <c r="G25" s="128">
        <f t="shared" ref="G25" si="1">D25*F25</f>
        <v>480000</v>
      </c>
    </row>
    <row r="26" spans="1:7" ht="12.75" customHeight="1" x14ac:dyDescent="0.25">
      <c r="A26" s="5"/>
      <c r="B26" s="124" t="s">
        <v>90</v>
      </c>
      <c r="C26" s="125" t="s">
        <v>56</v>
      </c>
      <c r="D26" s="126">
        <v>180</v>
      </c>
      <c r="E26" s="119" t="s">
        <v>91</v>
      </c>
      <c r="F26" s="127">
        <v>20000</v>
      </c>
      <c r="G26" s="128">
        <f t="shared" si="0"/>
        <v>3600000</v>
      </c>
    </row>
    <row r="27" spans="1:7" ht="12.75" customHeight="1" x14ac:dyDescent="0.25">
      <c r="A27" s="5"/>
      <c r="B27" s="112" t="s">
        <v>20</v>
      </c>
      <c r="C27" s="113"/>
      <c r="D27" s="114"/>
      <c r="E27" s="114"/>
      <c r="F27" s="114"/>
      <c r="G27" s="115">
        <f>SUM(G21:G26)</f>
        <v>5080000</v>
      </c>
    </row>
    <row r="28" spans="1:7" ht="12" customHeight="1" x14ac:dyDescent="0.25">
      <c r="A28" s="2"/>
      <c r="B28" s="17"/>
      <c r="C28" s="19"/>
      <c r="D28" s="19"/>
      <c r="E28" s="19"/>
      <c r="F28" s="26"/>
      <c r="G28" s="27"/>
    </row>
    <row r="29" spans="1:7" ht="12" customHeight="1" x14ac:dyDescent="0.25">
      <c r="A29" s="4"/>
      <c r="B29" s="28" t="s">
        <v>21</v>
      </c>
      <c r="C29" s="29"/>
      <c r="D29" s="30"/>
      <c r="E29" s="30"/>
      <c r="F29" s="31"/>
      <c r="G29" s="32"/>
    </row>
    <row r="30" spans="1:7" ht="24" customHeight="1" x14ac:dyDescent="0.25">
      <c r="A30" s="4"/>
      <c r="B30" s="51" t="s">
        <v>14</v>
      </c>
      <c r="C30" s="42" t="s">
        <v>15</v>
      </c>
      <c r="D30" s="42" t="s">
        <v>16</v>
      </c>
      <c r="E30" s="152" t="s">
        <v>17</v>
      </c>
      <c r="F30" s="42" t="s">
        <v>18</v>
      </c>
      <c r="G30" s="51" t="s">
        <v>19</v>
      </c>
    </row>
    <row r="31" spans="1:7" ht="12" customHeight="1" x14ac:dyDescent="0.25">
      <c r="A31" s="8"/>
      <c r="B31" s="33" t="s">
        <v>111</v>
      </c>
      <c r="C31" s="34" t="s">
        <v>113</v>
      </c>
      <c r="D31" s="34">
        <v>1</v>
      </c>
      <c r="E31" s="34" t="s">
        <v>108</v>
      </c>
      <c r="F31" s="156">
        <v>30000</v>
      </c>
      <c r="G31" s="127">
        <f>F31*D31</f>
        <v>30000</v>
      </c>
    </row>
    <row r="32" spans="1:7" ht="12" customHeight="1" x14ac:dyDescent="0.25">
      <c r="A32" s="8"/>
      <c r="B32" s="33" t="s">
        <v>112</v>
      </c>
      <c r="C32" s="34" t="s">
        <v>113</v>
      </c>
      <c r="D32" s="34">
        <v>2</v>
      </c>
      <c r="E32" s="34" t="s">
        <v>114</v>
      </c>
      <c r="F32" s="156">
        <v>30000</v>
      </c>
      <c r="G32" s="127">
        <f>F32*D32</f>
        <v>60000</v>
      </c>
    </row>
    <row r="33" spans="1:8" ht="12" customHeight="1" x14ac:dyDescent="0.25">
      <c r="A33" s="4"/>
      <c r="B33" s="153" t="s">
        <v>22</v>
      </c>
      <c r="C33" s="154"/>
      <c r="D33" s="154"/>
      <c r="E33" s="154"/>
      <c r="F33" s="155"/>
      <c r="G33" s="157">
        <f>SUM(G31:G32)</f>
        <v>90000</v>
      </c>
    </row>
    <row r="34" spans="1:8" ht="12" customHeight="1" x14ac:dyDescent="0.25">
      <c r="A34" s="2"/>
      <c r="B34" s="36"/>
      <c r="C34" s="37"/>
      <c r="D34" s="37"/>
      <c r="E34" s="37"/>
      <c r="F34" s="38"/>
      <c r="G34" s="39"/>
    </row>
    <row r="35" spans="1:8" ht="12" customHeight="1" x14ac:dyDescent="0.25">
      <c r="A35" s="4"/>
      <c r="B35" s="28" t="s">
        <v>23</v>
      </c>
      <c r="C35" s="29"/>
      <c r="D35" s="30"/>
      <c r="E35" s="30"/>
      <c r="F35" s="31"/>
      <c r="G35" s="32"/>
    </row>
    <row r="36" spans="1:8" ht="24" customHeight="1" x14ac:dyDescent="0.25">
      <c r="A36" s="4"/>
      <c r="B36" s="51" t="s">
        <v>14</v>
      </c>
      <c r="C36" s="51" t="s">
        <v>15</v>
      </c>
      <c r="D36" s="40" t="s">
        <v>16</v>
      </c>
      <c r="E36" s="25" t="s">
        <v>17</v>
      </c>
      <c r="F36" s="41" t="s">
        <v>18</v>
      </c>
      <c r="G36" s="40" t="s">
        <v>19</v>
      </c>
    </row>
    <row r="37" spans="1:8" ht="12.75" customHeight="1" x14ac:dyDescent="0.25">
      <c r="A37" s="8"/>
      <c r="B37" s="130" t="s">
        <v>115</v>
      </c>
      <c r="C37" s="131" t="s">
        <v>59</v>
      </c>
      <c r="D37" s="132">
        <v>0.25</v>
      </c>
      <c r="E37" s="119" t="s">
        <v>79</v>
      </c>
      <c r="F37" s="35">
        <v>220000</v>
      </c>
      <c r="G37" s="133">
        <f>D37*F37</f>
        <v>55000</v>
      </c>
      <c r="H37" s="111"/>
    </row>
    <row r="38" spans="1:8" ht="12.75" customHeight="1" x14ac:dyDescent="0.25">
      <c r="A38" s="5"/>
      <c r="B38" s="119" t="s">
        <v>116</v>
      </c>
      <c r="C38" s="125" t="s">
        <v>59</v>
      </c>
      <c r="D38" s="132">
        <v>0.25</v>
      </c>
      <c r="E38" s="119" t="s">
        <v>79</v>
      </c>
      <c r="F38" s="35">
        <v>220000</v>
      </c>
      <c r="G38" s="133">
        <f t="shared" ref="G38:G39" si="2">D38*F38</f>
        <v>55000</v>
      </c>
      <c r="H38" s="111"/>
    </row>
    <row r="39" spans="1:8" ht="12.75" customHeight="1" x14ac:dyDescent="0.25">
      <c r="A39" s="5"/>
      <c r="B39" s="129" t="s">
        <v>67</v>
      </c>
      <c r="C39" s="125" t="s">
        <v>59</v>
      </c>
      <c r="D39" s="132">
        <v>0.25</v>
      </c>
      <c r="E39" s="119" t="s">
        <v>79</v>
      </c>
      <c r="F39" s="35">
        <v>220000</v>
      </c>
      <c r="G39" s="133">
        <f t="shared" si="2"/>
        <v>55000</v>
      </c>
      <c r="H39" s="111"/>
    </row>
    <row r="40" spans="1:8" ht="12.75" customHeight="1" x14ac:dyDescent="0.25">
      <c r="A40" s="4"/>
      <c r="B40" s="6" t="s">
        <v>24</v>
      </c>
      <c r="C40" s="7"/>
      <c r="D40" s="95"/>
      <c r="E40" s="95"/>
      <c r="F40" s="95"/>
      <c r="G40" s="96">
        <f>SUM(G37:G39)</f>
        <v>165000</v>
      </c>
    </row>
    <row r="41" spans="1:8" ht="12" customHeight="1" x14ac:dyDescent="0.25">
      <c r="A41" s="2"/>
      <c r="B41" s="36"/>
      <c r="C41" s="37"/>
      <c r="D41" s="37"/>
      <c r="E41" s="37"/>
      <c r="F41" s="38"/>
      <c r="G41" s="39"/>
    </row>
    <row r="42" spans="1:8" ht="12" customHeight="1" x14ac:dyDescent="0.25">
      <c r="A42" s="4"/>
      <c r="B42" s="28" t="s">
        <v>25</v>
      </c>
      <c r="C42" s="29"/>
      <c r="D42" s="30"/>
      <c r="E42" s="30"/>
      <c r="F42" s="31"/>
      <c r="G42" s="32"/>
    </row>
    <row r="43" spans="1:8" ht="24" customHeight="1" x14ac:dyDescent="0.25">
      <c r="A43" s="4"/>
      <c r="B43" s="42" t="s">
        <v>26</v>
      </c>
      <c r="C43" s="42" t="s">
        <v>27</v>
      </c>
      <c r="D43" s="42" t="s">
        <v>28</v>
      </c>
      <c r="E43" s="42"/>
      <c r="F43" s="42" t="s">
        <v>18</v>
      </c>
      <c r="G43" s="43" t="s">
        <v>19</v>
      </c>
    </row>
    <row r="44" spans="1:8" ht="12.75" customHeight="1" x14ac:dyDescent="0.25">
      <c r="A44" s="8"/>
      <c r="B44" s="35" t="s">
        <v>92</v>
      </c>
      <c r="C44" s="125" t="s">
        <v>60</v>
      </c>
      <c r="D44" s="134">
        <v>18000</v>
      </c>
      <c r="E44" s="125" t="s">
        <v>93</v>
      </c>
      <c r="F44" s="125">
        <v>230</v>
      </c>
      <c r="G44" s="135">
        <f>D44*F44</f>
        <v>4140000</v>
      </c>
    </row>
    <row r="45" spans="1:8" ht="12.75" customHeight="1" x14ac:dyDescent="0.25">
      <c r="A45" s="8"/>
      <c r="B45" s="149" t="s">
        <v>94</v>
      </c>
      <c r="C45" s="125"/>
      <c r="D45" s="136"/>
      <c r="E45" s="125"/>
      <c r="F45" s="125"/>
      <c r="G45" s="135"/>
    </row>
    <row r="46" spans="1:8" ht="12.75" customHeight="1" x14ac:dyDescent="0.25">
      <c r="A46" s="8"/>
      <c r="B46" s="35" t="s">
        <v>104</v>
      </c>
      <c r="C46" s="125" t="s">
        <v>71</v>
      </c>
      <c r="D46" s="136">
        <v>1</v>
      </c>
      <c r="E46" s="125" t="s">
        <v>105</v>
      </c>
      <c r="F46" s="136">
        <v>69290</v>
      </c>
      <c r="G46" s="135">
        <f t="shared" ref="G46:G55" si="3">D46*F46</f>
        <v>69290</v>
      </c>
    </row>
    <row r="47" spans="1:8" ht="16.5" customHeight="1" x14ac:dyDescent="0.25">
      <c r="A47" s="8"/>
      <c r="B47" s="137" t="s">
        <v>95</v>
      </c>
      <c r="C47" s="125" t="s">
        <v>57</v>
      </c>
      <c r="D47" s="136">
        <v>2</v>
      </c>
      <c r="E47" s="125" t="s">
        <v>106</v>
      </c>
      <c r="F47" s="125">
        <v>45000</v>
      </c>
      <c r="G47" s="135">
        <f t="shared" si="3"/>
        <v>90000</v>
      </c>
    </row>
    <row r="48" spans="1:8" ht="12.75" customHeight="1" x14ac:dyDescent="0.25">
      <c r="A48" s="8"/>
      <c r="B48" s="35" t="s">
        <v>96</v>
      </c>
      <c r="C48" s="125" t="s">
        <v>71</v>
      </c>
      <c r="D48" s="138">
        <v>2</v>
      </c>
      <c r="E48" s="125" t="s">
        <v>105</v>
      </c>
      <c r="F48" s="125">
        <v>80000</v>
      </c>
      <c r="G48" s="135">
        <f t="shared" si="3"/>
        <v>160000</v>
      </c>
    </row>
    <row r="49" spans="1:8" s="1" customFormat="1" ht="12.75" customHeight="1" x14ac:dyDescent="0.25">
      <c r="A49" s="8"/>
      <c r="B49" s="150" t="s">
        <v>97</v>
      </c>
      <c r="C49" s="140"/>
      <c r="D49" s="141"/>
      <c r="E49" s="125"/>
      <c r="F49" s="125"/>
      <c r="G49" s="135"/>
    </row>
    <row r="50" spans="1:8" s="1" customFormat="1" ht="12.75" customHeight="1" x14ac:dyDescent="0.25">
      <c r="A50" s="8"/>
      <c r="B50" s="139" t="s">
        <v>98</v>
      </c>
      <c r="C50" s="140" t="s">
        <v>57</v>
      </c>
      <c r="D50" s="141">
        <v>1</v>
      </c>
      <c r="E50" s="125" t="s">
        <v>107</v>
      </c>
      <c r="F50" s="125">
        <v>110490</v>
      </c>
      <c r="G50" s="135">
        <f t="shared" si="3"/>
        <v>110490</v>
      </c>
    </row>
    <row r="51" spans="1:8" s="1" customFormat="1" ht="12.75" customHeight="1" x14ac:dyDescent="0.25">
      <c r="A51" s="8"/>
      <c r="B51" s="139" t="s">
        <v>99</v>
      </c>
      <c r="C51" s="140" t="s">
        <v>71</v>
      </c>
      <c r="D51" s="141">
        <v>0.5</v>
      </c>
      <c r="E51" s="125" t="s">
        <v>107</v>
      </c>
      <c r="F51" s="125">
        <v>560000</v>
      </c>
      <c r="G51" s="135">
        <f t="shared" si="3"/>
        <v>280000</v>
      </c>
    </row>
    <row r="52" spans="1:8" s="1" customFormat="1" ht="12.75" customHeight="1" x14ac:dyDescent="0.25">
      <c r="A52" s="8"/>
      <c r="B52" s="150" t="s">
        <v>100</v>
      </c>
      <c r="C52" s="140"/>
      <c r="D52" s="141"/>
      <c r="E52" s="125"/>
      <c r="F52" s="125"/>
      <c r="G52" s="135">
        <f t="shared" si="3"/>
        <v>0</v>
      </c>
    </row>
    <row r="53" spans="1:8" s="1" customFormat="1" ht="12.75" customHeight="1" x14ac:dyDescent="0.25">
      <c r="A53" s="8"/>
      <c r="B53" s="139" t="s">
        <v>101</v>
      </c>
      <c r="C53" s="140" t="s">
        <v>57</v>
      </c>
      <c r="D53" s="141">
        <v>600</v>
      </c>
      <c r="E53" s="125" t="s">
        <v>108</v>
      </c>
      <c r="F53" s="125">
        <v>1250</v>
      </c>
      <c r="G53" s="135">
        <f t="shared" si="3"/>
        <v>750000</v>
      </c>
    </row>
    <row r="54" spans="1:8" s="1" customFormat="1" ht="12.75" customHeight="1" x14ac:dyDescent="0.25">
      <c r="A54" s="8"/>
      <c r="B54" s="139" t="s">
        <v>102</v>
      </c>
      <c r="C54" s="140" t="s">
        <v>57</v>
      </c>
      <c r="D54" s="141">
        <v>300</v>
      </c>
      <c r="E54" s="125" t="s">
        <v>109</v>
      </c>
      <c r="F54" s="125">
        <v>1369</v>
      </c>
      <c r="G54" s="135">
        <f t="shared" si="3"/>
        <v>410700</v>
      </c>
    </row>
    <row r="55" spans="1:8" s="1" customFormat="1" ht="12.75" customHeight="1" x14ac:dyDescent="0.25">
      <c r="A55" s="151"/>
      <c r="B55" s="139" t="s">
        <v>103</v>
      </c>
      <c r="C55" s="140" t="s">
        <v>57</v>
      </c>
      <c r="D55" s="141">
        <v>400</v>
      </c>
      <c r="E55" s="125" t="s">
        <v>110</v>
      </c>
      <c r="F55" s="125">
        <v>2466</v>
      </c>
      <c r="G55" s="135">
        <f t="shared" si="3"/>
        <v>986400</v>
      </c>
    </row>
    <row r="56" spans="1:8" s="1" customFormat="1" ht="12.75" customHeight="1" x14ac:dyDescent="0.25">
      <c r="A56" s="8"/>
      <c r="B56" s="142" t="s">
        <v>72</v>
      </c>
      <c r="C56" s="143" t="s">
        <v>60</v>
      </c>
      <c r="D56" s="143">
        <v>18000</v>
      </c>
      <c r="E56" s="125" t="s">
        <v>78</v>
      </c>
      <c r="F56" s="143">
        <v>200</v>
      </c>
      <c r="G56" s="127">
        <f t="shared" ref="G56:G58" si="4">D56*F56</f>
        <v>3600000</v>
      </c>
    </row>
    <row r="57" spans="1:8" s="1" customFormat="1" ht="12.75" customHeight="1" x14ac:dyDescent="0.25">
      <c r="A57" s="8"/>
      <c r="B57" s="124" t="s">
        <v>73</v>
      </c>
      <c r="C57" s="125" t="s">
        <v>60</v>
      </c>
      <c r="D57" s="144">
        <v>1</v>
      </c>
      <c r="E57" s="125" t="s">
        <v>78</v>
      </c>
      <c r="F57" s="125">
        <v>3000</v>
      </c>
      <c r="G57" s="127">
        <f t="shared" si="4"/>
        <v>3000</v>
      </c>
    </row>
    <row r="58" spans="1:8" s="1" customFormat="1" ht="12.75" customHeight="1" x14ac:dyDescent="0.25">
      <c r="A58" s="8"/>
      <c r="B58" s="124" t="s">
        <v>74</v>
      </c>
      <c r="C58" s="125" t="s">
        <v>60</v>
      </c>
      <c r="D58" s="144">
        <v>4000</v>
      </c>
      <c r="E58" s="125" t="s">
        <v>78</v>
      </c>
      <c r="F58" s="125">
        <v>400</v>
      </c>
      <c r="G58" s="127">
        <f t="shared" si="4"/>
        <v>1600000</v>
      </c>
    </row>
    <row r="59" spans="1:8" s="1" customFormat="1" ht="12.75" customHeight="1" x14ac:dyDescent="0.25">
      <c r="A59" s="8"/>
      <c r="B59" s="44" t="s">
        <v>29</v>
      </c>
      <c r="C59" s="45"/>
      <c r="D59" s="45"/>
      <c r="E59" s="45"/>
      <c r="F59" s="45"/>
      <c r="G59" s="117">
        <f>SUM(G44:G58)</f>
        <v>12199880</v>
      </c>
    </row>
    <row r="60" spans="1:8" s="1" customFormat="1" ht="12" customHeight="1" x14ac:dyDescent="0.25">
      <c r="A60" s="2"/>
      <c r="B60" s="46"/>
      <c r="C60" s="47"/>
      <c r="D60" s="47"/>
      <c r="E60" s="48"/>
      <c r="F60" s="49"/>
      <c r="G60" s="50"/>
    </row>
    <row r="61" spans="1:8" s="1" customFormat="1" ht="12" customHeight="1" x14ac:dyDescent="0.25">
      <c r="A61" s="4"/>
      <c r="B61" s="28" t="s">
        <v>30</v>
      </c>
      <c r="C61" s="29"/>
      <c r="D61" s="30"/>
      <c r="E61" s="30"/>
      <c r="F61" s="31"/>
      <c r="G61" s="32"/>
    </row>
    <row r="62" spans="1:8" s="1" customFormat="1" ht="24" customHeight="1" x14ac:dyDescent="0.25">
      <c r="A62" s="4"/>
      <c r="B62" s="51" t="s">
        <v>31</v>
      </c>
      <c r="C62" s="42" t="s">
        <v>27</v>
      </c>
      <c r="D62" s="42" t="s">
        <v>28</v>
      </c>
      <c r="E62" s="51"/>
      <c r="F62" s="42" t="s">
        <v>18</v>
      </c>
      <c r="G62" s="51" t="s">
        <v>19</v>
      </c>
    </row>
    <row r="63" spans="1:8" s="1" customFormat="1" ht="14.25" customHeight="1" x14ac:dyDescent="0.25">
      <c r="A63" s="8"/>
      <c r="B63" s="145" t="s">
        <v>66</v>
      </c>
      <c r="C63" s="146" t="s">
        <v>60</v>
      </c>
      <c r="D63" s="146">
        <v>1</v>
      </c>
      <c r="E63" s="147" t="s">
        <v>80</v>
      </c>
      <c r="F63" s="143">
        <v>33000</v>
      </c>
      <c r="G63" s="148">
        <f>F63*D63</f>
        <v>33000</v>
      </c>
    </row>
    <row r="64" spans="1:8" s="1" customFormat="1" ht="13.5" customHeight="1" x14ac:dyDescent="0.25">
      <c r="A64" s="4"/>
      <c r="B64" s="52" t="s">
        <v>32</v>
      </c>
      <c r="C64" s="53"/>
      <c r="D64" s="53"/>
      <c r="E64" s="54"/>
      <c r="F64" s="55"/>
      <c r="G64" s="116">
        <f>G63</f>
        <v>33000</v>
      </c>
      <c r="H64" s="11"/>
    </row>
    <row r="65" spans="1:7" s="1" customFormat="1" ht="12" customHeight="1" x14ac:dyDescent="0.25">
      <c r="A65" s="2"/>
      <c r="B65" s="56"/>
      <c r="C65" s="56"/>
      <c r="D65" s="56"/>
      <c r="E65" s="56"/>
      <c r="F65" s="57"/>
      <c r="G65" s="58"/>
    </row>
    <row r="66" spans="1:7" s="1" customFormat="1" ht="12" customHeight="1" x14ac:dyDescent="0.25">
      <c r="A66" s="8"/>
      <c r="B66" s="99" t="s">
        <v>33</v>
      </c>
      <c r="C66" s="100"/>
      <c r="D66" s="100"/>
      <c r="E66" s="100"/>
      <c r="F66" s="100"/>
      <c r="G66" s="101">
        <f>G27+G33+G40+G59+G64</f>
        <v>17567880</v>
      </c>
    </row>
    <row r="67" spans="1:7" s="1" customFormat="1" ht="12" customHeight="1" x14ac:dyDescent="0.25">
      <c r="A67" s="8"/>
      <c r="B67" s="102" t="s">
        <v>34</v>
      </c>
      <c r="C67" s="98"/>
      <c r="D67" s="98"/>
      <c r="E67" s="98"/>
      <c r="F67" s="98"/>
      <c r="G67" s="103">
        <f>G66*0.05</f>
        <v>878394</v>
      </c>
    </row>
    <row r="68" spans="1:7" s="1" customFormat="1" ht="12" customHeight="1" x14ac:dyDescent="0.25">
      <c r="A68" s="8"/>
      <c r="B68" s="104" t="s">
        <v>35</v>
      </c>
      <c r="C68" s="97"/>
      <c r="D68" s="97"/>
      <c r="E68" s="97"/>
      <c r="F68" s="97"/>
      <c r="G68" s="105">
        <f>G67+G66</f>
        <v>18446274</v>
      </c>
    </row>
    <row r="69" spans="1:7" s="1" customFormat="1" ht="12" customHeight="1" x14ac:dyDescent="0.25">
      <c r="A69" s="8"/>
      <c r="B69" s="102" t="s">
        <v>36</v>
      </c>
      <c r="C69" s="98"/>
      <c r="D69" s="98"/>
      <c r="E69" s="98"/>
      <c r="F69" s="98"/>
      <c r="G69" s="103">
        <f>G12</f>
        <v>23188000</v>
      </c>
    </row>
    <row r="70" spans="1:7" s="1" customFormat="1" ht="12" customHeight="1" x14ac:dyDescent="0.25">
      <c r="A70" s="8"/>
      <c r="B70" s="106" t="s">
        <v>37</v>
      </c>
      <c r="C70" s="107"/>
      <c r="D70" s="107"/>
      <c r="E70" s="107"/>
      <c r="F70" s="107"/>
      <c r="G70" s="108">
        <f>G69-G68</f>
        <v>4741726</v>
      </c>
    </row>
    <row r="71" spans="1:7" s="1" customFormat="1" ht="12" customHeight="1" x14ac:dyDescent="0.25">
      <c r="A71" s="8"/>
      <c r="B71" s="59" t="s">
        <v>54</v>
      </c>
      <c r="C71" s="60"/>
      <c r="D71" s="60"/>
      <c r="E71" s="60"/>
      <c r="F71" s="60"/>
      <c r="G71" s="61"/>
    </row>
    <row r="72" spans="1:7" s="1" customFormat="1" ht="12.75" customHeight="1" thickBot="1" x14ac:dyDescent="0.3">
      <c r="A72" s="8"/>
      <c r="B72" s="62"/>
      <c r="C72" s="60"/>
      <c r="D72" s="60"/>
      <c r="E72" s="60"/>
      <c r="F72" s="60"/>
      <c r="G72" s="61"/>
    </row>
    <row r="73" spans="1:7" s="1" customFormat="1" ht="12" customHeight="1" x14ac:dyDescent="0.25">
      <c r="A73" s="8"/>
      <c r="B73" s="63" t="s">
        <v>55</v>
      </c>
      <c r="C73" s="64"/>
      <c r="D73" s="64"/>
      <c r="E73" s="64"/>
      <c r="F73" s="65"/>
      <c r="G73" s="61"/>
    </row>
    <row r="74" spans="1:7" s="1" customFormat="1" ht="12" customHeight="1" x14ac:dyDescent="0.25">
      <c r="A74" s="8"/>
      <c r="B74" s="66" t="s">
        <v>38</v>
      </c>
      <c r="C74" s="67"/>
      <c r="D74" s="67"/>
      <c r="E74" s="67"/>
      <c r="F74" s="68"/>
      <c r="G74" s="61"/>
    </row>
    <row r="75" spans="1:7" s="1" customFormat="1" ht="12" customHeight="1" x14ac:dyDescent="0.25">
      <c r="A75" s="8"/>
      <c r="B75" s="66" t="s">
        <v>39</v>
      </c>
      <c r="C75" s="67"/>
      <c r="D75" s="67"/>
      <c r="E75" s="67"/>
      <c r="F75" s="68"/>
      <c r="G75" s="61"/>
    </row>
    <row r="76" spans="1:7" s="1" customFormat="1" ht="12" customHeight="1" x14ac:dyDescent="0.25">
      <c r="A76" s="8"/>
      <c r="B76" s="66" t="s">
        <v>40</v>
      </c>
      <c r="C76" s="67"/>
      <c r="D76" s="67"/>
      <c r="E76" s="67"/>
      <c r="F76" s="68"/>
      <c r="G76" s="61"/>
    </row>
    <row r="77" spans="1:7" s="1" customFormat="1" ht="12" customHeight="1" x14ac:dyDescent="0.25">
      <c r="A77" s="8"/>
      <c r="B77" s="66" t="s">
        <v>41</v>
      </c>
      <c r="C77" s="67"/>
      <c r="D77" s="67"/>
      <c r="E77" s="67"/>
      <c r="F77" s="68"/>
      <c r="G77" s="61"/>
    </row>
    <row r="78" spans="1:7" s="1" customFormat="1" ht="12" customHeight="1" x14ac:dyDescent="0.25">
      <c r="A78" s="8"/>
      <c r="B78" s="66" t="s">
        <v>42</v>
      </c>
      <c r="C78" s="67"/>
      <c r="D78" s="67"/>
      <c r="E78" s="67"/>
      <c r="F78" s="68"/>
      <c r="G78" s="61"/>
    </row>
    <row r="79" spans="1:7" s="1" customFormat="1" ht="12.75" customHeight="1" thickBot="1" x14ac:dyDescent="0.3">
      <c r="A79" s="8"/>
      <c r="B79" s="69" t="s">
        <v>43</v>
      </c>
      <c r="C79" s="70"/>
      <c r="D79" s="70"/>
      <c r="E79" s="70"/>
      <c r="F79" s="71"/>
      <c r="G79" s="61"/>
    </row>
    <row r="80" spans="1:7" s="1" customFormat="1" ht="12.75" customHeight="1" x14ac:dyDescent="0.25">
      <c r="A80" s="8"/>
      <c r="B80" s="62"/>
      <c r="C80" s="67"/>
      <c r="D80" s="67"/>
      <c r="E80" s="67"/>
      <c r="F80" s="67"/>
      <c r="G80" s="61"/>
    </row>
    <row r="81" spans="1:7" s="1" customFormat="1" ht="15" customHeight="1" thickBot="1" x14ac:dyDescent="0.3">
      <c r="A81" s="8"/>
      <c r="B81" s="164" t="s">
        <v>44</v>
      </c>
      <c r="C81" s="165"/>
      <c r="D81" s="72"/>
      <c r="E81" s="73"/>
      <c r="F81" s="73"/>
      <c r="G81" s="61"/>
    </row>
    <row r="82" spans="1:7" s="1" customFormat="1" ht="12" customHeight="1" x14ac:dyDescent="0.25">
      <c r="A82" s="8"/>
      <c r="B82" s="74" t="s">
        <v>31</v>
      </c>
      <c r="C82" s="75" t="s">
        <v>58</v>
      </c>
      <c r="D82" s="76" t="s">
        <v>45</v>
      </c>
      <c r="E82" s="73"/>
      <c r="F82" s="73"/>
      <c r="G82" s="61"/>
    </row>
    <row r="83" spans="1:7" s="1" customFormat="1" ht="12" customHeight="1" x14ac:dyDescent="0.25">
      <c r="A83" s="8"/>
      <c r="B83" s="77" t="s">
        <v>46</v>
      </c>
      <c r="C83" s="78">
        <f>G27</f>
        <v>5080000</v>
      </c>
      <c r="D83" s="79">
        <f>(C83/C89)</f>
        <v>0.27539436961632469</v>
      </c>
      <c r="E83" s="73"/>
      <c r="F83" s="73"/>
      <c r="G83" s="61"/>
    </row>
    <row r="84" spans="1:7" s="1" customFormat="1" ht="12" customHeight="1" x14ac:dyDescent="0.25">
      <c r="A84" s="8"/>
      <c r="B84" s="77" t="s">
        <v>47</v>
      </c>
      <c r="C84" s="78">
        <f>G33</f>
        <v>90000</v>
      </c>
      <c r="D84" s="79">
        <v>0</v>
      </c>
      <c r="E84" s="73"/>
      <c r="F84" s="73"/>
      <c r="G84" s="61"/>
    </row>
    <row r="85" spans="1:7" s="1" customFormat="1" ht="12" customHeight="1" x14ac:dyDescent="0.25">
      <c r="A85" s="8"/>
      <c r="B85" s="77" t="s">
        <v>48</v>
      </c>
      <c r="C85" s="78">
        <f>G40</f>
        <v>165000</v>
      </c>
      <c r="D85" s="79">
        <f>(C85/C89)</f>
        <v>8.9448958635223574E-3</v>
      </c>
      <c r="E85" s="73"/>
      <c r="F85" s="73"/>
      <c r="G85" s="61"/>
    </row>
    <row r="86" spans="1:7" s="1" customFormat="1" ht="12" customHeight="1" x14ac:dyDescent="0.25">
      <c r="A86" s="8"/>
      <c r="B86" s="77" t="s">
        <v>26</v>
      </c>
      <c r="C86" s="78">
        <f>G59</f>
        <v>12199880</v>
      </c>
      <c r="D86" s="79">
        <f>(C86/C89)</f>
        <v>0.66137367362102506</v>
      </c>
      <c r="E86" s="73"/>
      <c r="F86" s="73"/>
      <c r="G86" s="61"/>
    </row>
    <row r="87" spans="1:7" s="1" customFormat="1" ht="12" customHeight="1" x14ac:dyDescent="0.25">
      <c r="A87" s="8"/>
      <c r="B87" s="77" t="s">
        <v>49</v>
      </c>
      <c r="C87" s="80">
        <f>G64</f>
        <v>33000</v>
      </c>
      <c r="D87" s="79">
        <f>(C87/C89)</f>
        <v>1.7889791727044714E-3</v>
      </c>
      <c r="E87" s="81"/>
      <c r="F87" s="81"/>
      <c r="G87" s="61"/>
    </row>
    <row r="88" spans="1:7" s="1" customFormat="1" ht="12" customHeight="1" x14ac:dyDescent="0.25">
      <c r="A88" s="8"/>
      <c r="B88" s="77" t="s">
        <v>50</v>
      </c>
      <c r="C88" s="80">
        <f>G67</f>
        <v>878394</v>
      </c>
      <c r="D88" s="79">
        <f>(C88/C89)</f>
        <v>4.7619047619047616E-2</v>
      </c>
      <c r="E88" s="81"/>
      <c r="F88" s="81"/>
      <c r="G88" s="61"/>
    </row>
    <row r="89" spans="1:7" s="1" customFormat="1" ht="12.75" customHeight="1" thickBot="1" x14ac:dyDescent="0.3">
      <c r="A89" s="8"/>
      <c r="B89" s="82" t="s">
        <v>61</v>
      </c>
      <c r="C89" s="83">
        <f>SUM(C83:C88)</f>
        <v>18446274</v>
      </c>
      <c r="D89" s="84">
        <f>SUM(D83:D88)</f>
        <v>0.99512096589262411</v>
      </c>
      <c r="E89" s="81"/>
      <c r="F89" s="81"/>
      <c r="G89" s="61"/>
    </row>
    <row r="90" spans="1:7" s="1" customFormat="1" ht="12" customHeight="1" x14ac:dyDescent="0.25">
      <c r="A90" s="8"/>
      <c r="B90" s="62"/>
      <c r="C90" s="60"/>
      <c r="D90" s="60"/>
      <c r="E90" s="60"/>
      <c r="F90" s="60"/>
      <c r="G90" s="61"/>
    </row>
    <row r="91" spans="1:7" s="1" customFormat="1" ht="12.75" customHeight="1" thickBot="1" x14ac:dyDescent="0.3">
      <c r="A91" s="8"/>
      <c r="B91" s="12"/>
      <c r="C91" s="60"/>
      <c r="D91" s="60"/>
      <c r="E91" s="60"/>
      <c r="F91" s="60"/>
      <c r="G91" s="61"/>
    </row>
    <row r="92" spans="1:7" s="1" customFormat="1" ht="12" customHeight="1" thickBot="1" x14ac:dyDescent="0.3">
      <c r="A92" s="8"/>
      <c r="B92" s="166" t="s">
        <v>62</v>
      </c>
      <c r="C92" s="167"/>
      <c r="D92" s="167"/>
      <c r="E92" s="168"/>
      <c r="F92" s="81"/>
      <c r="G92" s="61"/>
    </row>
    <row r="93" spans="1:7" s="1" customFormat="1" ht="12" customHeight="1" x14ac:dyDescent="0.25">
      <c r="A93" s="8"/>
      <c r="B93" s="85" t="s">
        <v>63</v>
      </c>
      <c r="C93" s="86">
        <v>3900</v>
      </c>
      <c r="D93" s="86">
        <v>4000</v>
      </c>
      <c r="E93" s="86">
        <v>4100</v>
      </c>
      <c r="F93" s="87"/>
      <c r="G93" s="88"/>
    </row>
    <row r="94" spans="1:7" s="1" customFormat="1" ht="12.75" customHeight="1" thickBot="1" x14ac:dyDescent="0.3">
      <c r="A94" s="8"/>
      <c r="B94" s="82" t="s">
        <v>64</v>
      </c>
      <c r="C94" s="83">
        <f>(G68/C93)</f>
        <v>4729.8138461538465</v>
      </c>
      <c r="D94" s="83">
        <f>(G68/D93)</f>
        <v>4611.5685000000003</v>
      </c>
      <c r="E94" s="89">
        <f>(G68/E93)</f>
        <v>4499.0912195121955</v>
      </c>
      <c r="F94" s="87"/>
      <c r="G94" s="88">
        <v>0</v>
      </c>
    </row>
    <row r="95" spans="1:7" s="1" customFormat="1" ht="15.6" customHeight="1" x14ac:dyDescent="0.25">
      <c r="A95" s="8"/>
      <c r="B95" s="59" t="s">
        <v>51</v>
      </c>
      <c r="C95" s="67"/>
      <c r="D95" s="67"/>
      <c r="E95" s="67"/>
      <c r="F95" s="67"/>
      <c r="G95" s="90"/>
    </row>
  </sheetData>
  <mergeCells count="10">
    <mergeCell ref="B17:G17"/>
    <mergeCell ref="B81:C81"/>
    <mergeCell ref="B92:E9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AL AIRE LIBRE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2023-04-27T18:45:26Z</dcterms:modified>
</cp:coreProperties>
</file>