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unoz\Desktop\FT 2023\FT Santa Barbara 07 02022023\"/>
    </mc:Choice>
  </mc:AlternateContent>
  <bookViews>
    <workbookView xWindow="0" yWindow="0" windowWidth="20490" windowHeight="7155"/>
  </bookViews>
  <sheets>
    <sheet name="TrebolBallica" sheetId="1" r:id="rId1"/>
  </sheets>
  <definedNames>
    <definedName name="_xlnm.Print_Area" localSheetId="0">TrebolBallica!$A$1:$G$89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43" i="1"/>
  <c r="G27" i="1" l="1"/>
  <c r="G28" i="1" s="1"/>
  <c r="G22" i="1"/>
  <c r="G50" i="1"/>
  <c r="G47" i="1"/>
  <c r="G46" i="1"/>
  <c r="G44" i="1"/>
  <c r="G21" i="1"/>
  <c r="G36" i="1"/>
  <c r="G35" i="1"/>
  <c r="G34" i="1"/>
  <c r="G33" i="1"/>
  <c r="G32" i="1"/>
  <c r="G55" i="1"/>
  <c r="G56" i="1" s="1"/>
  <c r="G37" i="1"/>
  <c r="G12" i="1"/>
  <c r="G61" i="1" s="1"/>
  <c r="G51" i="1" l="1"/>
  <c r="C78" i="1" s="1"/>
  <c r="G23" i="1"/>
  <c r="C75" i="1" s="1"/>
  <c r="G38" i="1"/>
  <c r="C77" i="1" s="1"/>
  <c r="G58" i="1" l="1"/>
  <c r="G59" i="1" s="1"/>
  <c r="G60" i="1" s="1"/>
  <c r="E86" i="1" s="1"/>
  <c r="C80" i="1" l="1"/>
  <c r="C81" i="1" s="1"/>
  <c r="D75" i="1" s="1"/>
  <c r="D86" i="1"/>
  <c r="C86" i="1"/>
  <c r="G62" i="1"/>
  <c r="D80" i="1" l="1"/>
  <c r="D78" i="1"/>
  <c r="D79" i="1"/>
  <c r="D77" i="1"/>
  <c r="D81" i="1" l="1"/>
</calcChain>
</file>

<file path=xl/sharedStrings.xml><?xml version="1.0" encoding="utf-8"?>
<sst xmlns="http://schemas.openxmlformats.org/spreadsheetml/2006/main" count="140" uniqueCount="99">
  <si>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</si>
  <si>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</si>
  <si>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</si>
  <si>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</si>
  <si>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</si>
  <si>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</si>
  <si>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</si>
  <si>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</si>
  <si>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</si>
  <si>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</si>
  <si>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</si>
  <si>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</si>
  <si>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</si>
  <si>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</si>
  <si>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</si>
  <si>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</si>
  <si>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</si>
  <si>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</si>
  <si>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</si>
  <si>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</si>
  <si>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</si>
  <si>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</si>
  <si>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</si>
  <si>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</si>
  <si>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</si>
  <si>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</si>
  <si>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</si>
  <si>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</si>
  <si>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</si>
  <si>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</si>
  <si>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SEMILLA</t>
  </si>
  <si>
    <t>FERTILIZANTES</t>
  </si>
  <si>
    <t>Kg</t>
  </si>
  <si>
    <t>HERBICIDAS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</si>
  <si>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</si>
  <si>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</si>
  <si>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</si>
  <si>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</si>
  <si>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</si>
  <si>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</si>
  <si>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</si>
  <si>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</si>
  <si>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</si>
  <si>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</si>
  <si>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</si>
  <si>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</si>
  <si>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</si>
  <si>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</si>
  <si>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</si>
  <si>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</si>
  <si>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</si>
  <si>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</si>
  <si>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</si>
  <si>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</si>
  <si>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</si>
  <si>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</si>
  <si>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</si>
  <si>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</si>
  <si>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</si>
  <si>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BIO BIO</t>
  </si>
  <si>
    <t>SANTA BARBARA</t>
  </si>
  <si>
    <t>S.BARBARA-MULCHEN-QUILACO</t>
  </si>
  <si>
    <t>SEQUÍA</t>
  </si>
  <si>
    <t>Rastrajes</t>
  </si>
  <si>
    <t>CONSUMO INTERNO PREDIO / VENTA LOCAL</t>
  </si>
  <si>
    <t>TREBOL ROSADO/BALLICA</t>
  </si>
  <si>
    <t>QUIÑEQUELI/NUI</t>
  </si>
  <si>
    <t>MEDIO</t>
  </si>
  <si>
    <t>DICIEMBRE -MARZO</t>
  </si>
  <si>
    <t>Riego</t>
  </si>
  <si>
    <t>Noviembre</t>
  </si>
  <si>
    <t>Labores culturales</t>
  </si>
  <si>
    <t>Agosto-Sept</t>
  </si>
  <si>
    <t>Aradura</t>
  </si>
  <si>
    <t>Junio-Julio</t>
  </si>
  <si>
    <t>Rodillado</t>
  </si>
  <si>
    <t>Enfardadura</t>
  </si>
  <si>
    <t>Diciembre-Marzo</t>
  </si>
  <si>
    <t>Siembra y Fertilización</t>
  </si>
  <si>
    <t>Aplicación agroquímico</t>
  </si>
  <si>
    <t>Trébol rosado</t>
  </si>
  <si>
    <t>Agosto-Septiembre</t>
  </si>
  <si>
    <t>Ballica</t>
  </si>
  <si>
    <t>kg</t>
  </si>
  <si>
    <t>Superfosfato triple</t>
  </si>
  <si>
    <t>Muriato de Potasio</t>
  </si>
  <si>
    <t>Cal agricola</t>
  </si>
  <si>
    <t>U46 M-FLUID 780</t>
  </si>
  <si>
    <t>lts</t>
  </si>
  <si>
    <t>ESCENARIOS COSTO UNITARIO  ($/Kg)</t>
  </si>
  <si>
    <t>HM</t>
  </si>
  <si>
    <t>Todo el año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</si>
  <si>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</si>
  <si>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</si>
  <si>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0</t>
  </si>
  <si>
    <t>RENDIMIENTO (Fardo/Há.)</t>
  </si>
  <si>
    <t>PRECIO ESPERADO ($/fardo.)</t>
  </si>
  <si>
    <t>Rendimiento (Fardo/hà)</t>
  </si>
  <si>
    <t>Costo unitario ($/Fardo)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</si>
</sst>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</numFmts>
  <fonts count="11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4" fillId="0" borderId="1"/>
  </cellStyleXfs>
  <cellXfs count="107">
    <xf numFmtId="0" fontId="0" fillId="0" borderId="0" xfId="0" applyFont="1" applyAlignment="1"/>
    <xf numFmtId="49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14" fontId="1" fillId="2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 wrapText="1"/>
    </xf>
    <xf numFmtId="49" fontId="3" fillId="2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/>
    <xf numFmtId="49" fontId="3" fillId="2" borderId="2" xfId="0" applyNumberFormat="1" applyFont="1" applyFill="1" applyBorder="1" applyAlignment="1"/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/>
    <xf numFmtId="0" fontId="1" fillId="2" borderId="2" xfId="0" applyFont="1" applyFill="1" applyBorder="1" applyAlignment="1"/>
    <xf numFmtId="0" fontId="5" fillId="10" borderId="2" xfId="0" applyFont="1" applyFill="1" applyBorder="1" applyAlignment="1">
      <alignment horizontal="right" wrapText="1"/>
    </xf>
    <xf numFmtId="0" fontId="6" fillId="0" borderId="2" xfId="0" applyFont="1" applyFill="1" applyBorder="1"/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3" fontId="5" fillId="0" borderId="2" xfId="0" applyNumberFormat="1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/>
    <xf numFmtId="0" fontId="1" fillId="0" borderId="2" xfId="1" applyFont="1" applyBorder="1" applyAlignment="1">
      <alignment horizontal="left"/>
    </xf>
    <xf numFmtId="0" fontId="1" fillId="0" borderId="2" xfId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0" fontId="5" fillId="10" borderId="2" xfId="0" applyFont="1" applyFill="1" applyBorder="1"/>
    <xf numFmtId="0" fontId="1" fillId="0" borderId="2" xfId="1" applyFont="1" applyBorder="1" applyAlignment="1">
      <alignment horizontal="center" wrapText="1"/>
    </xf>
    <xf numFmtId="3" fontId="5" fillId="10" borderId="2" xfId="0" applyNumberFormat="1" applyFont="1" applyFill="1" applyBorder="1" applyAlignment="1">
      <alignment horizontal="right"/>
    </xf>
    <xf numFmtId="0" fontId="6" fillId="11" borderId="2" xfId="0" applyFont="1" applyFill="1" applyBorder="1"/>
    <xf numFmtId="3" fontId="5" fillId="11" borderId="2" xfId="0" applyNumberFormat="1" applyFont="1" applyFill="1" applyBorder="1" applyAlignment="1">
      <alignment horizontal="right" vertical="center"/>
    </xf>
    <xf numFmtId="0" fontId="6" fillId="10" borderId="2" xfId="0" applyFont="1" applyFill="1" applyBorder="1"/>
    <xf numFmtId="0" fontId="1" fillId="10" borderId="2" xfId="1" applyFont="1" applyFill="1" applyBorder="1" applyAlignment="1">
      <alignment horizontal="center"/>
    </xf>
    <xf numFmtId="3" fontId="5" fillId="10" borderId="2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/>
    <xf numFmtId="0" fontId="1" fillId="0" borderId="1" xfId="0" applyNumberFormat="1" applyFont="1" applyBorder="1" applyAlignment="1"/>
    <xf numFmtId="0" fontId="1" fillId="0" borderId="1" xfId="0" applyFont="1" applyBorder="1" applyAlignment="1"/>
    <xf numFmtId="49" fontId="8" fillId="3" borderId="2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/>
    <xf numFmtId="0" fontId="5" fillId="10" borderId="2" xfId="0" applyFont="1" applyFill="1" applyBorder="1" applyAlignment="1">
      <alignment horizontal="right" vertical="center" wrapText="1"/>
    </xf>
    <xf numFmtId="0" fontId="5" fillId="10" borderId="2" xfId="0" applyFont="1" applyFill="1" applyBorder="1" applyAlignment="1">
      <alignment horizontal="right"/>
    </xf>
    <xf numFmtId="17" fontId="5" fillId="10" borderId="2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left"/>
    </xf>
    <xf numFmtId="49" fontId="8" fillId="5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0" fontId="1" fillId="2" borderId="4" xfId="0" applyFont="1" applyFill="1" applyBorder="1" applyAlignment="1"/>
    <xf numFmtId="164" fontId="8" fillId="2" borderId="5" xfId="0" applyNumberFormat="1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vertical="center"/>
    </xf>
    <xf numFmtId="164" fontId="8" fillId="2" borderId="7" xfId="0" applyNumberFormat="1" applyFont="1" applyFill="1" applyBorder="1" applyAlignment="1">
      <alignment vertical="center"/>
    </xf>
    <xf numFmtId="49" fontId="1" fillId="2" borderId="8" xfId="0" applyNumberFormat="1" applyFont="1" applyFill="1" applyBorder="1" applyAlignment="1">
      <alignment vertical="center"/>
    </xf>
    <xf numFmtId="0" fontId="1" fillId="2" borderId="9" xfId="0" applyFont="1" applyFill="1" applyBorder="1" applyAlignment="1"/>
    <xf numFmtId="164" fontId="8" fillId="2" borderId="10" xfId="0" applyNumberFormat="1" applyFont="1" applyFill="1" applyBorder="1" applyAlignment="1">
      <alignment vertical="center"/>
    </xf>
    <xf numFmtId="0" fontId="1" fillId="9" borderId="2" xfId="0" applyFont="1" applyFill="1" applyBorder="1" applyAlignment="1"/>
    <xf numFmtId="0" fontId="1" fillId="7" borderId="1" xfId="0" applyFont="1" applyFill="1" applyBorder="1" applyAlignment="1"/>
    <xf numFmtId="49" fontId="3" fillId="8" borderId="2" xfId="0" applyNumberFormat="1" applyFont="1" applyFill="1" applyBorder="1" applyAlignment="1">
      <alignment vertical="center"/>
    </xf>
    <xf numFmtId="49" fontId="1" fillId="8" borderId="2" xfId="0" applyNumberFormat="1" applyFont="1" applyFill="1" applyBorder="1" applyAlignment="1"/>
    <xf numFmtId="49" fontId="3" fillId="2" borderId="2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9" fontId="1" fillId="2" borderId="2" xfId="0" applyNumberFormat="1" applyFont="1" applyFill="1" applyBorder="1" applyAlignment="1"/>
    <xf numFmtId="0" fontId="3" fillId="2" borderId="2" xfId="0" applyNumberFormat="1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165" fontId="3" fillId="8" borderId="2" xfId="0" applyNumberFormat="1" applyFont="1" applyFill="1" applyBorder="1" applyAlignment="1">
      <alignment vertical="center"/>
    </xf>
    <xf numFmtId="9" fontId="3" fillId="8" borderId="2" xfId="0" applyNumberFormat="1" applyFont="1" applyFill="1" applyBorder="1" applyAlignment="1">
      <alignment vertical="center"/>
    </xf>
    <xf numFmtId="0" fontId="8" fillId="9" borderId="2" xfId="0" applyFont="1" applyFill="1" applyBorder="1" applyAlignment="1">
      <alignment vertical="center"/>
    </xf>
    <xf numFmtId="49" fontId="10" fillId="9" borderId="2" xfId="0" applyNumberFormat="1" applyFont="1" applyFill="1" applyBorder="1" applyAlignment="1">
      <alignment vertical="center"/>
    </xf>
    <xf numFmtId="0" fontId="3" fillId="8" borderId="2" xfId="0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wrapText="1"/>
    </xf>
    <xf numFmtId="164" fontId="8" fillId="5" borderId="1" xfId="0" applyNumberFormat="1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164" fontId="8" fillId="6" borderId="1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3" fontId="5" fillId="10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wrapText="1"/>
    </xf>
    <xf numFmtId="49" fontId="10" fillId="9" borderId="2" xfId="0" applyNumberFormat="1" applyFont="1" applyFill="1" applyBorder="1" applyAlignment="1">
      <alignment vertical="center"/>
    </xf>
    <xf numFmtId="0" fontId="3" fillId="9" borderId="2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49" fontId="2" fillId="3" borderId="2" xfId="0" applyNumberFormat="1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49" fontId="1" fillId="2" borderId="2" xfId="0" applyNumberFormat="1" applyFont="1" applyFill="1" applyBorder="1" applyAlignment="1"/>
    <xf numFmtId="0" fontId="1" fillId="2" borderId="2" xfId="0" applyFont="1" applyFill="1" applyBorder="1" applyAlignment="1"/>
    <xf numFmtId="49" fontId="8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1409700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0500"/>
          <a:ext cx="67056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7"/>
  <sheetViews>
    <sheetView showGridLines="0" tabSelected="1" workbookViewId="0">
      <selection sqref="A1:G89"/>
    </sheetView>
  </sheetViews>
  <sheetFormatPr baseColWidth="10" defaultColWidth="10.85546875" defaultRowHeight="11.25" customHeight="1" x14ac:dyDescent="0.25"/>
  <cols>
    <col min="1" max="1" width="4.42578125" style="38" customWidth="1"/>
    <col min="2" max="2" width="20.42578125" style="38" customWidth="1"/>
    <col min="3" max="3" width="24.140625" style="38" customWidth="1"/>
    <col min="4" max="4" width="9.42578125" style="38" customWidth="1"/>
    <col min="5" max="5" width="14.42578125" style="38" customWidth="1"/>
    <col min="6" max="6" width="11" style="38" customWidth="1"/>
    <col min="7" max="7" width="21.28515625" style="38" bestFit="1" customWidth="1"/>
    <col min="8" max="255" width="10.85546875" style="38" customWidth="1"/>
    <col min="256" max="16384" width="10.85546875" style="39"/>
  </cols>
  <sheetData>
    <row r="1" spans="1:9" ht="15" customHeight="1" x14ac:dyDescent="0.25">
      <c r="A1" s="37"/>
      <c r="B1" s="37"/>
      <c r="C1" s="37"/>
      <c r="D1" s="37"/>
      <c r="E1" s="37"/>
      <c r="F1" s="37"/>
      <c r="G1" s="37"/>
    </row>
    <row r="2" spans="1:9" ht="15" customHeight="1" x14ac:dyDescent="0.25">
      <c r="A2" s="37"/>
      <c r="B2" s="37"/>
      <c r="C2" s="37"/>
      <c r="D2" s="37"/>
      <c r="E2" s="37"/>
      <c r="F2" s="37"/>
      <c r="G2" s="37"/>
    </row>
    <row r="3" spans="1:9" ht="15" customHeight="1" x14ac:dyDescent="0.25">
      <c r="A3" s="37"/>
      <c r="B3" s="37"/>
      <c r="C3" s="37"/>
      <c r="D3" s="37"/>
      <c r="E3" s="37"/>
      <c r="F3" s="37"/>
      <c r="G3" s="37"/>
    </row>
    <row r="4" spans="1:9" ht="15" customHeight="1" x14ac:dyDescent="0.25">
      <c r="A4" s="37"/>
      <c r="B4" s="37"/>
      <c r="C4" s="37"/>
      <c r="D4" s="37"/>
      <c r="E4" s="37"/>
      <c r="F4" s="37"/>
      <c r="G4" s="37"/>
    </row>
    <row r="5" spans="1:9" ht="15" customHeight="1" x14ac:dyDescent="0.25">
      <c r="A5" s="37"/>
      <c r="B5" s="37"/>
      <c r="C5" s="37"/>
      <c r="D5" s="37"/>
      <c r="E5" s="37"/>
      <c r="F5" s="37"/>
      <c r="G5" s="37"/>
    </row>
    <row r="6" spans="1:9" ht="15" customHeight="1" x14ac:dyDescent="0.25">
      <c r="A6" s="37"/>
      <c r="B6" s="37"/>
      <c r="C6" s="37"/>
      <c r="D6" s="37"/>
      <c r="E6" s="37"/>
      <c r="F6" s="37"/>
      <c r="G6" s="37"/>
    </row>
    <row r="7" spans="1:9" ht="15" customHeight="1" x14ac:dyDescent="0.25">
      <c r="A7" s="37"/>
      <c r="B7" s="37"/>
      <c r="C7" s="37"/>
      <c r="D7" s="37"/>
      <c r="E7" s="37"/>
      <c r="F7" s="37"/>
      <c r="G7" s="37"/>
    </row>
    <row r="8" spans="1:9" ht="15" customHeight="1" x14ac:dyDescent="0.25">
      <c r="A8" s="37"/>
      <c r="B8" s="37"/>
      <c r="C8" s="37"/>
      <c r="D8" s="37"/>
      <c r="E8" s="37"/>
      <c r="F8" s="37"/>
      <c r="G8" s="37"/>
    </row>
    <row r="9" spans="1:9" ht="12" customHeight="1" x14ac:dyDescent="0.25">
      <c r="A9" s="37"/>
      <c r="B9" s="40" t="s">
        <v>0</v>
      </c>
      <c r="C9" s="93" t="s">
        <v>65</v>
      </c>
      <c r="D9" s="37"/>
      <c r="E9" s="101" t="s">
        <v>95</v>
      </c>
      <c r="F9" s="102"/>
      <c r="G9" s="30">
        <v>400</v>
      </c>
      <c r="I9" s="41"/>
    </row>
    <row r="10" spans="1:9" ht="12.75" x14ac:dyDescent="0.25">
      <c r="A10" s="37"/>
      <c r="B10" s="13" t="s">
        <v>1</v>
      </c>
      <c r="C10" s="42" t="s">
        <v>66</v>
      </c>
      <c r="D10" s="37"/>
      <c r="E10" s="99" t="s">
        <v>2</v>
      </c>
      <c r="F10" s="100"/>
      <c r="G10" s="6" t="s">
        <v>91</v>
      </c>
    </row>
    <row r="11" spans="1:9" ht="12.75" x14ac:dyDescent="0.25">
      <c r="A11" s="37"/>
      <c r="B11" s="13" t="s">
        <v>3</v>
      </c>
      <c r="C11" s="43" t="s">
        <v>67</v>
      </c>
      <c r="D11" s="37"/>
      <c r="E11" s="99" t="s">
        <v>96</v>
      </c>
      <c r="F11" s="100"/>
      <c r="G11" s="10">
        <v>5500</v>
      </c>
    </row>
    <row r="12" spans="1:9" ht="11.25" customHeight="1" x14ac:dyDescent="0.25">
      <c r="A12" s="37"/>
      <c r="B12" s="13" t="s">
        <v>4</v>
      </c>
      <c r="C12" s="43" t="s">
        <v>59</v>
      </c>
      <c r="D12" s="37"/>
      <c r="E12" s="14" t="s">
        <v>5</v>
      </c>
      <c r="F12" s="15"/>
      <c r="G12" s="7">
        <f>(G9*G11)</f>
        <v>2200000</v>
      </c>
    </row>
    <row r="13" spans="1:9" ht="25.5" x14ac:dyDescent="0.25">
      <c r="A13" s="37"/>
      <c r="B13" s="13" t="s">
        <v>6</v>
      </c>
      <c r="C13" s="43" t="s">
        <v>60</v>
      </c>
      <c r="D13" s="37"/>
      <c r="E13" s="99" t="s">
        <v>7</v>
      </c>
      <c r="F13" s="100"/>
      <c r="G13" s="16" t="s">
        <v>64</v>
      </c>
    </row>
    <row r="14" spans="1:9" ht="12.75" x14ac:dyDescent="0.25">
      <c r="A14" s="37"/>
      <c r="B14" s="13" t="s">
        <v>8</v>
      </c>
      <c r="C14" s="42" t="s">
        <v>61</v>
      </c>
      <c r="D14" s="37"/>
      <c r="E14" s="99" t="s">
        <v>9</v>
      </c>
      <c r="F14" s="100"/>
      <c r="G14" s="44" t="s">
        <v>68</v>
      </c>
    </row>
    <row r="15" spans="1:9" ht="12.75" x14ac:dyDescent="0.25">
      <c r="A15" s="37"/>
      <c r="B15" s="13" t="s">
        <v>10</v>
      </c>
      <c r="C15" s="5">
        <v>44941</v>
      </c>
      <c r="D15" s="37"/>
      <c r="E15" s="103" t="s">
        <v>11</v>
      </c>
      <c r="F15" s="104"/>
      <c r="G15" s="45" t="s">
        <v>62</v>
      </c>
    </row>
    <row r="16" spans="1:9" ht="12" customHeight="1" x14ac:dyDescent="0.25">
      <c r="A16" s="37"/>
      <c r="B16" s="46"/>
      <c r="C16" s="47"/>
      <c r="D16" s="37"/>
      <c r="E16" s="37"/>
      <c r="F16" s="37"/>
      <c r="G16" s="48"/>
    </row>
    <row r="17" spans="1:7" ht="12" customHeight="1" x14ac:dyDescent="0.25">
      <c r="A17" s="37"/>
      <c r="B17" s="105" t="s">
        <v>12</v>
      </c>
      <c r="C17" s="106"/>
      <c r="D17" s="106"/>
      <c r="E17" s="106"/>
      <c r="F17" s="106"/>
      <c r="G17" s="106"/>
    </row>
    <row r="18" spans="1:7" ht="12" customHeight="1" x14ac:dyDescent="0.25">
      <c r="A18" s="37"/>
      <c r="B18" s="37"/>
      <c r="C18" s="49"/>
      <c r="D18" s="49"/>
      <c r="E18" s="49"/>
      <c r="F18" s="37"/>
      <c r="G18" s="37"/>
    </row>
    <row r="19" spans="1:7" ht="12" customHeight="1" x14ac:dyDescent="0.25">
      <c r="A19" s="37"/>
      <c r="B19" s="50" t="s">
        <v>13</v>
      </c>
      <c r="C19" s="51"/>
      <c r="D19" s="51"/>
      <c r="E19" s="51"/>
      <c r="F19" s="51"/>
      <c r="G19" s="51"/>
    </row>
    <row r="20" spans="1:7" ht="24" customHeight="1" x14ac:dyDescent="0.25">
      <c r="A20" s="37"/>
      <c r="B20" s="86" t="s">
        <v>14</v>
      </c>
      <c r="C20" s="86" t="s">
        <v>15</v>
      </c>
      <c r="D20" s="86" t="s">
        <v>16</v>
      </c>
      <c r="E20" s="86" t="s">
        <v>17</v>
      </c>
      <c r="F20" s="86" t="s">
        <v>18</v>
      </c>
      <c r="G20" s="86" t="s">
        <v>19</v>
      </c>
    </row>
    <row r="21" spans="1:7" ht="12.75" customHeight="1" x14ac:dyDescent="0.25">
      <c r="A21" s="37"/>
      <c r="B21" s="17" t="s">
        <v>69</v>
      </c>
      <c r="C21" s="18" t="s">
        <v>20</v>
      </c>
      <c r="D21" s="19">
        <v>1</v>
      </c>
      <c r="E21" s="20" t="s">
        <v>70</v>
      </c>
      <c r="F21" s="21">
        <v>15000</v>
      </c>
      <c r="G21" s="7">
        <f>F21*D21</f>
        <v>15000</v>
      </c>
    </row>
    <row r="22" spans="1:7" ht="12.75" x14ac:dyDescent="0.25">
      <c r="A22" s="37"/>
      <c r="B22" s="22" t="s">
        <v>71</v>
      </c>
      <c r="C22" s="18" t="s">
        <v>20</v>
      </c>
      <c r="D22" s="19">
        <v>1</v>
      </c>
      <c r="E22" s="23" t="s">
        <v>72</v>
      </c>
      <c r="F22" s="21">
        <v>15000</v>
      </c>
      <c r="G22" s="7">
        <f>F22*D22</f>
        <v>15000</v>
      </c>
    </row>
    <row r="23" spans="1:7" ht="12.75" customHeight="1" x14ac:dyDescent="0.25">
      <c r="A23" s="37"/>
      <c r="B23" s="1" t="s">
        <v>21</v>
      </c>
      <c r="C23" s="2"/>
      <c r="D23" s="2"/>
      <c r="E23" s="2"/>
      <c r="F23" s="3"/>
      <c r="G23" s="4">
        <f>SUM(G21:G22)</f>
        <v>30000</v>
      </c>
    </row>
    <row r="24" spans="1:7" ht="12" customHeight="1" x14ac:dyDescent="0.25">
      <c r="A24" s="37"/>
      <c r="B24" s="37"/>
      <c r="C24" s="37"/>
      <c r="D24" s="37"/>
      <c r="E24" s="37"/>
      <c r="F24" s="52"/>
      <c r="G24" s="52"/>
    </row>
    <row r="25" spans="1:7" ht="12" customHeight="1" x14ac:dyDescent="0.25">
      <c r="A25" s="37"/>
      <c r="B25" s="50" t="s">
        <v>22</v>
      </c>
      <c r="C25" s="53"/>
      <c r="D25" s="53"/>
      <c r="E25" s="53"/>
      <c r="F25" s="51"/>
      <c r="G25" s="51"/>
    </row>
    <row r="26" spans="1:7" ht="24" customHeight="1" x14ac:dyDescent="0.25">
      <c r="A26" s="37"/>
      <c r="B26" s="87" t="s">
        <v>14</v>
      </c>
      <c r="C26" s="86" t="s">
        <v>15</v>
      </c>
      <c r="D26" s="86" t="s">
        <v>16</v>
      </c>
      <c r="E26" s="87" t="s">
        <v>17</v>
      </c>
      <c r="F26" s="86" t="s">
        <v>18</v>
      </c>
      <c r="G26" s="87" t="s">
        <v>19</v>
      </c>
    </row>
    <row r="27" spans="1:7" ht="12" customHeight="1" x14ac:dyDescent="0.25">
      <c r="A27" s="37"/>
      <c r="B27" s="24"/>
      <c r="C27" s="19"/>
      <c r="D27" s="19">
        <v>0</v>
      </c>
      <c r="E27" s="19"/>
      <c r="F27" s="21">
        <v>0</v>
      </c>
      <c r="G27" s="7">
        <f>F27*D27</f>
        <v>0</v>
      </c>
    </row>
    <row r="28" spans="1:7" ht="12" customHeight="1" x14ac:dyDescent="0.25">
      <c r="A28" s="37"/>
      <c r="B28" s="1" t="s">
        <v>23</v>
      </c>
      <c r="C28" s="2"/>
      <c r="D28" s="2"/>
      <c r="E28" s="2"/>
      <c r="F28" s="3"/>
      <c r="G28" s="4">
        <f>G27</f>
        <v>0</v>
      </c>
    </row>
    <row r="29" spans="1:7" ht="12" customHeight="1" x14ac:dyDescent="0.25">
      <c r="A29" s="37"/>
      <c r="B29" s="37"/>
      <c r="C29" s="37"/>
      <c r="D29" s="37"/>
      <c r="E29" s="37"/>
      <c r="F29" s="52"/>
      <c r="G29" s="52"/>
    </row>
    <row r="30" spans="1:7" ht="12" customHeight="1" x14ac:dyDescent="0.25">
      <c r="A30" s="37"/>
      <c r="B30" s="50" t="s">
        <v>24</v>
      </c>
      <c r="C30" s="53"/>
      <c r="D30" s="53"/>
      <c r="E30" s="53"/>
      <c r="F30" s="51"/>
      <c r="G30" s="51"/>
    </row>
    <row r="31" spans="1:7" ht="24" customHeight="1" x14ac:dyDescent="0.25">
      <c r="A31" s="37"/>
      <c r="B31" s="87" t="s">
        <v>14</v>
      </c>
      <c r="C31" s="87" t="s">
        <v>15</v>
      </c>
      <c r="D31" s="87" t="s">
        <v>16</v>
      </c>
      <c r="E31" s="87" t="s">
        <v>17</v>
      </c>
      <c r="F31" s="86" t="s">
        <v>18</v>
      </c>
      <c r="G31" s="87" t="s">
        <v>19</v>
      </c>
    </row>
    <row r="32" spans="1:7" ht="12.75" customHeight="1" x14ac:dyDescent="0.25">
      <c r="A32" s="37"/>
      <c r="B32" s="25" t="s">
        <v>73</v>
      </c>
      <c r="C32" s="26" t="s">
        <v>90</v>
      </c>
      <c r="D32" s="26">
        <v>1</v>
      </c>
      <c r="E32" s="26" t="s">
        <v>74</v>
      </c>
      <c r="F32" s="27">
        <v>60000</v>
      </c>
      <c r="G32" s="7">
        <f>(D32*F32)*(1.19)</f>
        <v>71400</v>
      </c>
    </row>
    <row r="33" spans="1:7" ht="12.75" customHeight="1" x14ac:dyDescent="0.25">
      <c r="A33" s="37"/>
      <c r="B33" s="25" t="s">
        <v>63</v>
      </c>
      <c r="C33" s="26" t="s">
        <v>90</v>
      </c>
      <c r="D33" s="26">
        <v>2</v>
      </c>
      <c r="E33" s="26" t="s">
        <v>74</v>
      </c>
      <c r="F33" s="27">
        <v>30000</v>
      </c>
      <c r="G33" s="7">
        <f>(D33*F33)*(1.19)</f>
        <v>71400</v>
      </c>
    </row>
    <row r="34" spans="1:7" ht="12.75" customHeight="1" x14ac:dyDescent="0.25">
      <c r="A34" s="37"/>
      <c r="B34" s="25" t="s">
        <v>75</v>
      </c>
      <c r="C34" s="26" t="s">
        <v>90</v>
      </c>
      <c r="D34" s="26">
        <v>1</v>
      </c>
      <c r="E34" s="26" t="s">
        <v>74</v>
      </c>
      <c r="F34" s="27">
        <v>20000</v>
      </c>
      <c r="G34" s="7">
        <f>(D34*F34)*(1.19)</f>
        <v>23800</v>
      </c>
    </row>
    <row r="35" spans="1:7" ht="12.75" customHeight="1" x14ac:dyDescent="0.25">
      <c r="A35" s="37"/>
      <c r="B35" s="28" t="s">
        <v>76</v>
      </c>
      <c r="C35" s="26" t="s">
        <v>15</v>
      </c>
      <c r="D35" s="94">
        <v>380</v>
      </c>
      <c r="E35" s="29" t="s">
        <v>77</v>
      </c>
      <c r="F35" s="30">
        <v>800</v>
      </c>
      <c r="G35" s="7">
        <f>(D35*F35)*(1.19)</f>
        <v>361760</v>
      </c>
    </row>
    <row r="36" spans="1:7" ht="12.75" customHeight="1" x14ac:dyDescent="0.25">
      <c r="A36" s="37"/>
      <c r="B36" s="28" t="s">
        <v>78</v>
      </c>
      <c r="C36" s="26" t="s">
        <v>90</v>
      </c>
      <c r="D36" s="20">
        <v>1</v>
      </c>
      <c r="E36" s="23" t="s">
        <v>72</v>
      </c>
      <c r="F36" s="30">
        <v>35000</v>
      </c>
      <c r="G36" s="7">
        <f>(D36*F36)*(1.19)</f>
        <v>41650</v>
      </c>
    </row>
    <row r="37" spans="1:7" ht="12.75" customHeight="1" x14ac:dyDescent="0.25">
      <c r="A37" s="37"/>
      <c r="B37" s="28" t="s">
        <v>79</v>
      </c>
      <c r="C37" s="26" t="s">
        <v>90</v>
      </c>
      <c r="D37" s="20">
        <v>1</v>
      </c>
      <c r="E37" s="23" t="s">
        <v>72</v>
      </c>
      <c r="F37" s="30">
        <v>15000</v>
      </c>
      <c r="G37" s="7">
        <f t="shared" ref="G37" si="0">(D37*F37)</f>
        <v>15000</v>
      </c>
    </row>
    <row r="38" spans="1:7" ht="12.75" customHeight="1" x14ac:dyDescent="0.25">
      <c r="A38" s="37"/>
      <c r="B38" s="1" t="s">
        <v>25</v>
      </c>
      <c r="C38" s="2"/>
      <c r="D38" s="2"/>
      <c r="E38" s="2"/>
      <c r="F38" s="3"/>
      <c r="G38" s="4">
        <f>SUM(G32:G37)</f>
        <v>585010</v>
      </c>
    </row>
    <row r="39" spans="1:7" ht="12" customHeight="1" x14ac:dyDescent="0.25">
      <c r="A39" s="37"/>
      <c r="B39" s="37"/>
      <c r="C39" s="37"/>
      <c r="D39" s="37"/>
      <c r="E39" s="37"/>
      <c r="F39" s="52"/>
      <c r="G39" s="52"/>
    </row>
    <row r="40" spans="1:7" ht="12" customHeight="1" x14ac:dyDescent="0.25">
      <c r="A40" s="37"/>
      <c r="B40" s="50" t="s">
        <v>26</v>
      </c>
      <c r="C40" s="53"/>
      <c r="D40" s="53"/>
      <c r="E40" s="53"/>
      <c r="F40" s="51"/>
      <c r="G40" s="51"/>
    </row>
    <row r="41" spans="1:7" ht="24" customHeight="1" x14ac:dyDescent="0.25">
      <c r="A41" s="37"/>
      <c r="B41" s="86" t="s">
        <v>27</v>
      </c>
      <c r="C41" s="86" t="s">
        <v>28</v>
      </c>
      <c r="D41" s="86" t="s">
        <v>29</v>
      </c>
      <c r="E41" s="86" t="s">
        <v>17</v>
      </c>
      <c r="F41" s="86" t="s">
        <v>18</v>
      </c>
      <c r="G41" s="86" t="s">
        <v>19</v>
      </c>
    </row>
    <row r="42" spans="1:7" ht="12.75" customHeight="1" x14ac:dyDescent="0.25">
      <c r="A42" s="37"/>
      <c r="B42" s="8" t="s">
        <v>30</v>
      </c>
      <c r="C42" s="9"/>
      <c r="D42" s="95"/>
      <c r="E42" s="9"/>
      <c r="F42" s="9"/>
      <c r="G42" s="9"/>
    </row>
    <row r="43" spans="1:7" ht="12.75" customHeight="1" x14ac:dyDescent="0.25">
      <c r="A43" s="37"/>
      <c r="B43" s="31" t="s">
        <v>80</v>
      </c>
      <c r="C43" s="20" t="s">
        <v>32</v>
      </c>
      <c r="D43" s="20">
        <v>8</v>
      </c>
      <c r="E43" s="19" t="s">
        <v>81</v>
      </c>
      <c r="F43" s="32">
        <v>6800</v>
      </c>
      <c r="G43" s="10">
        <f>F43*D43</f>
        <v>54400</v>
      </c>
    </row>
    <row r="44" spans="1:7" ht="12.75" customHeight="1" x14ac:dyDescent="0.25">
      <c r="A44" s="37"/>
      <c r="B44" s="31" t="s">
        <v>82</v>
      </c>
      <c r="C44" s="20" t="s">
        <v>83</v>
      </c>
      <c r="D44" s="20">
        <v>15</v>
      </c>
      <c r="E44" s="19" t="s">
        <v>81</v>
      </c>
      <c r="F44" s="32">
        <v>5500</v>
      </c>
      <c r="G44" s="10">
        <f>(D44*F44)*(1.19)</f>
        <v>98175</v>
      </c>
    </row>
    <row r="45" spans="1:7" ht="12.75" customHeight="1" x14ac:dyDescent="0.25">
      <c r="A45" s="37"/>
      <c r="B45" s="11" t="s">
        <v>31</v>
      </c>
      <c r="C45" s="12"/>
      <c r="D45" s="12"/>
      <c r="E45" s="12"/>
      <c r="F45" s="10"/>
      <c r="G45" s="10"/>
    </row>
    <row r="46" spans="1:7" ht="12.75" customHeight="1" x14ac:dyDescent="0.25">
      <c r="A46" s="37"/>
      <c r="B46" s="31" t="s">
        <v>84</v>
      </c>
      <c r="C46" s="20" t="s">
        <v>83</v>
      </c>
      <c r="D46" s="20">
        <v>200</v>
      </c>
      <c r="E46" s="19" t="s">
        <v>81</v>
      </c>
      <c r="F46" s="32">
        <v>1056</v>
      </c>
      <c r="G46" s="10">
        <f>(D46*F46)*(1.19)</f>
        <v>251328</v>
      </c>
    </row>
    <row r="47" spans="1:7" ht="12.75" customHeight="1" x14ac:dyDescent="0.25">
      <c r="A47" s="37"/>
      <c r="B47" s="31" t="s">
        <v>85</v>
      </c>
      <c r="C47" s="20" t="s">
        <v>83</v>
      </c>
      <c r="D47" s="20">
        <v>80</v>
      </c>
      <c r="E47" s="19" t="s">
        <v>81</v>
      </c>
      <c r="F47" s="32">
        <v>1532</v>
      </c>
      <c r="G47" s="10">
        <f>(D47*F47)*(1.19)</f>
        <v>145846.39999999999</v>
      </c>
    </row>
    <row r="48" spans="1:7" ht="12.75" customHeight="1" x14ac:dyDescent="0.25">
      <c r="A48" s="37"/>
      <c r="B48" s="31" t="s">
        <v>86</v>
      </c>
      <c r="C48" s="20" t="s">
        <v>83</v>
      </c>
      <c r="D48" s="20">
        <v>500</v>
      </c>
      <c r="E48" s="19" t="s">
        <v>81</v>
      </c>
      <c r="F48" s="32">
        <v>150</v>
      </c>
      <c r="G48" s="10">
        <f>D48*F48</f>
        <v>75000</v>
      </c>
    </row>
    <row r="49" spans="1:7" ht="12.75" customHeight="1" x14ac:dyDescent="0.25">
      <c r="A49" s="37"/>
      <c r="B49" s="11" t="s">
        <v>33</v>
      </c>
      <c r="C49" s="12"/>
      <c r="D49" s="12"/>
      <c r="E49" s="12"/>
      <c r="F49" s="10"/>
      <c r="G49" s="10"/>
    </row>
    <row r="50" spans="1:7" ht="12.75" customHeight="1" x14ac:dyDescent="0.25">
      <c r="A50" s="37"/>
      <c r="B50" s="33" t="s">
        <v>87</v>
      </c>
      <c r="C50" s="20" t="s">
        <v>88</v>
      </c>
      <c r="D50" s="20">
        <v>1</v>
      </c>
      <c r="E50" s="34" t="s">
        <v>70</v>
      </c>
      <c r="F50" s="35">
        <v>25400</v>
      </c>
      <c r="G50" s="10">
        <f>(D50*F50)*(1.19)</f>
        <v>30226</v>
      </c>
    </row>
    <row r="51" spans="1:7" ht="13.5" customHeight="1" x14ac:dyDescent="0.25">
      <c r="A51" s="37"/>
      <c r="B51" s="1" t="s">
        <v>34</v>
      </c>
      <c r="C51" s="2"/>
      <c r="D51" s="2"/>
      <c r="E51" s="2"/>
      <c r="F51" s="3"/>
      <c r="G51" s="4">
        <f>SUM(G42:G50)</f>
        <v>654975.4</v>
      </c>
    </row>
    <row r="52" spans="1:7" ht="12" customHeight="1" x14ac:dyDescent="0.25">
      <c r="A52" s="37"/>
      <c r="B52" s="37"/>
      <c r="C52" s="37"/>
      <c r="D52" s="37"/>
      <c r="E52" s="54"/>
      <c r="F52" s="52"/>
      <c r="G52" s="52"/>
    </row>
    <row r="53" spans="1:7" ht="12" customHeight="1" x14ac:dyDescent="0.25">
      <c r="A53" s="37"/>
      <c r="B53" s="50" t="s">
        <v>35</v>
      </c>
      <c r="C53" s="53"/>
      <c r="D53" s="53"/>
      <c r="E53" s="53"/>
      <c r="F53" s="51"/>
      <c r="G53" s="51"/>
    </row>
    <row r="54" spans="1:7" ht="24" customHeight="1" x14ac:dyDescent="0.25">
      <c r="A54" s="37"/>
      <c r="B54" s="87" t="s">
        <v>36</v>
      </c>
      <c r="C54" s="86" t="s">
        <v>28</v>
      </c>
      <c r="D54" s="86" t="s">
        <v>29</v>
      </c>
      <c r="E54" s="87" t="s">
        <v>17</v>
      </c>
      <c r="F54" s="86" t="s">
        <v>18</v>
      </c>
      <c r="G54" s="87" t="s">
        <v>19</v>
      </c>
    </row>
    <row r="55" spans="1:7" ht="12.75" customHeight="1" x14ac:dyDescent="0.25">
      <c r="A55" s="37"/>
      <c r="B55" s="13"/>
      <c r="C55" s="13"/>
      <c r="D55" s="96" t="s">
        <v>94</v>
      </c>
      <c r="E55" s="88"/>
      <c r="F55" s="88" t="s">
        <v>94</v>
      </c>
      <c r="G55" s="10">
        <f>(D55*F55)</f>
        <v>0</v>
      </c>
    </row>
    <row r="56" spans="1:7" ht="13.5" customHeight="1" x14ac:dyDescent="0.25">
      <c r="A56" s="37"/>
      <c r="B56" s="1" t="s">
        <v>37</v>
      </c>
      <c r="C56" s="2"/>
      <c r="D56" s="2"/>
      <c r="E56" s="2"/>
      <c r="F56" s="3"/>
      <c r="G56" s="4">
        <f>SUM(G55)</f>
        <v>0</v>
      </c>
    </row>
    <row r="57" spans="1:7" ht="12" customHeight="1" x14ac:dyDescent="0.25">
      <c r="A57" s="37"/>
      <c r="B57" s="37"/>
      <c r="C57" s="37"/>
      <c r="D57" s="37"/>
      <c r="E57" s="37"/>
      <c r="F57" s="52"/>
      <c r="G57" s="52"/>
    </row>
    <row r="58" spans="1:7" ht="12" customHeight="1" x14ac:dyDescent="0.25">
      <c r="A58" s="37"/>
      <c r="B58" s="50" t="s">
        <v>38</v>
      </c>
      <c r="C58" s="56"/>
      <c r="D58" s="56"/>
      <c r="E58" s="56"/>
      <c r="F58" s="56"/>
      <c r="G58" s="89">
        <f>G23+G38+G51+G56</f>
        <v>1269985.3999999999</v>
      </c>
    </row>
    <row r="59" spans="1:7" ht="12" customHeight="1" x14ac:dyDescent="0.25">
      <c r="A59" s="37"/>
      <c r="B59" s="90" t="s">
        <v>39</v>
      </c>
      <c r="C59" s="55"/>
      <c r="D59" s="55"/>
      <c r="E59" s="55"/>
      <c r="F59" s="55"/>
      <c r="G59" s="91">
        <f>G58*0.05</f>
        <v>63499.27</v>
      </c>
    </row>
    <row r="60" spans="1:7" ht="12" customHeight="1" x14ac:dyDescent="0.25">
      <c r="A60" s="37"/>
      <c r="B60" s="50" t="s">
        <v>40</v>
      </c>
      <c r="C60" s="56"/>
      <c r="D60" s="56"/>
      <c r="E60" s="56"/>
      <c r="F60" s="56"/>
      <c r="G60" s="89">
        <f>G59+G58</f>
        <v>1333484.67</v>
      </c>
    </row>
    <row r="61" spans="1:7" ht="12" customHeight="1" x14ac:dyDescent="0.25">
      <c r="A61" s="37"/>
      <c r="B61" s="90" t="s">
        <v>41</v>
      </c>
      <c r="C61" s="55"/>
      <c r="D61" s="55"/>
      <c r="E61" s="55"/>
      <c r="F61" s="55"/>
      <c r="G61" s="91">
        <f>G12</f>
        <v>2200000</v>
      </c>
    </row>
    <row r="62" spans="1:7" ht="12" customHeight="1" x14ac:dyDescent="0.25">
      <c r="A62" s="37"/>
      <c r="B62" s="50" t="s">
        <v>42</v>
      </c>
      <c r="C62" s="56"/>
      <c r="D62" s="56"/>
      <c r="E62" s="56"/>
      <c r="F62" s="56"/>
      <c r="G62" s="92">
        <f>G61-G60</f>
        <v>866515.33000000007</v>
      </c>
    </row>
    <row r="63" spans="1:7" ht="12" customHeight="1" x14ac:dyDescent="0.25">
      <c r="A63" s="37"/>
      <c r="B63" s="57" t="s">
        <v>92</v>
      </c>
      <c r="C63" s="58"/>
      <c r="D63" s="58"/>
      <c r="E63" s="58"/>
      <c r="F63" s="58"/>
      <c r="G63" s="59"/>
    </row>
    <row r="64" spans="1:7" ht="12.75" customHeight="1" x14ac:dyDescent="0.25">
      <c r="A64" s="37"/>
      <c r="B64" s="51"/>
      <c r="C64" s="58"/>
      <c r="D64" s="58"/>
      <c r="E64" s="58"/>
      <c r="F64" s="58"/>
      <c r="G64" s="59"/>
    </row>
    <row r="65" spans="1:7" ht="12" customHeight="1" x14ac:dyDescent="0.25">
      <c r="A65" s="37"/>
      <c r="B65" s="60" t="s">
        <v>93</v>
      </c>
      <c r="C65" s="37"/>
      <c r="D65" s="37"/>
      <c r="E65" s="37"/>
      <c r="F65" s="37"/>
      <c r="G65" s="59"/>
    </row>
    <row r="66" spans="1:7" ht="12" customHeight="1" x14ac:dyDescent="0.25">
      <c r="A66" s="37"/>
      <c r="B66" s="61" t="s">
        <v>43</v>
      </c>
      <c r="C66" s="62"/>
      <c r="D66" s="62"/>
      <c r="E66" s="62"/>
      <c r="F66" s="62"/>
      <c r="G66" s="63"/>
    </row>
    <row r="67" spans="1:7" ht="12" customHeight="1" x14ac:dyDescent="0.25">
      <c r="A67" s="37"/>
      <c r="B67" s="64" t="s">
        <v>44</v>
      </c>
      <c r="C67" s="37"/>
      <c r="D67" s="37"/>
      <c r="E67" s="37"/>
      <c r="F67" s="37"/>
      <c r="G67" s="65"/>
    </row>
    <row r="68" spans="1:7" ht="12" customHeight="1" x14ac:dyDescent="0.25">
      <c r="A68" s="37"/>
      <c r="B68" s="64" t="s">
        <v>45</v>
      </c>
      <c r="C68" s="37"/>
      <c r="D68" s="37"/>
      <c r="E68" s="37"/>
      <c r="F68" s="37"/>
      <c r="G68" s="65"/>
    </row>
    <row r="69" spans="1:7" ht="12" customHeight="1" x14ac:dyDescent="0.25">
      <c r="A69" s="37"/>
      <c r="B69" s="64" t="s">
        <v>46</v>
      </c>
      <c r="C69" s="37"/>
      <c r="D69" s="37"/>
      <c r="E69" s="37"/>
      <c r="F69" s="37"/>
      <c r="G69" s="65"/>
    </row>
    <row r="70" spans="1:7" ht="12" customHeight="1" x14ac:dyDescent="0.25">
      <c r="A70" s="37"/>
      <c r="B70" s="64" t="s">
        <v>47</v>
      </c>
      <c r="C70" s="37"/>
      <c r="D70" s="37"/>
      <c r="E70" s="37"/>
      <c r="F70" s="37"/>
      <c r="G70" s="65"/>
    </row>
    <row r="71" spans="1:7" ht="12.75" customHeight="1" x14ac:dyDescent="0.25">
      <c r="A71" s="37"/>
      <c r="B71" s="66" t="s">
        <v>48</v>
      </c>
      <c r="C71" s="67"/>
      <c r="D71" s="67"/>
      <c r="E71" s="67"/>
      <c r="F71" s="67"/>
      <c r="G71" s="68"/>
    </row>
    <row r="72" spans="1:7" ht="12.75" customHeight="1" x14ac:dyDescent="0.25">
      <c r="A72" s="37"/>
      <c r="B72" s="51"/>
      <c r="C72" s="37"/>
      <c r="D72" s="37"/>
      <c r="E72" s="37"/>
      <c r="F72" s="37"/>
      <c r="G72" s="59"/>
    </row>
    <row r="73" spans="1:7" ht="15" customHeight="1" x14ac:dyDescent="0.25">
      <c r="A73" s="37"/>
      <c r="B73" s="97" t="s">
        <v>49</v>
      </c>
      <c r="C73" s="98"/>
      <c r="D73" s="69"/>
      <c r="E73" s="70"/>
      <c r="F73" s="70"/>
      <c r="G73" s="59"/>
    </row>
    <row r="74" spans="1:7" ht="12" customHeight="1" x14ac:dyDescent="0.25">
      <c r="A74" s="37"/>
      <c r="B74" s="71" t="s">
        <v>36</v>
      </c>
      <c r="C74" s="71" t="s">
        <v>50</v>
      </c>
      <c r="D74" s="72" t="s">
        <v>51</v>
      </c>
      <c r="E74" s="70"/>
      <c r="F74" s="70"/>
      <c r="G74" s="59"/>
    </row>
    <row r="75" spans="1:7" ht="12" customHeight="1" x14ac:dyDescent="0.25">
      <c r="A75" s="37"/>
      <c r="B75" s="73" t="s">
        <v>52</v>
      </c>
      <c r="C75" s="74">
        <f>G23</f>
        <v>30000</v>
      </c>
      <c r="D75" s="75">
        <f>(C75/C81)</f>
        <v>2.2497446483580499E-2</v>
      </c>
      <c r="E75" s="70"/>
      <c r="F75" s="70"/>
      <c r="G75" s="59"/>
    </row>
    <row r="76" spans="1:7" ht="12" customHeight="1" x14ac:dyDescent="0.25">
      <c r="A76" s="37"/>
      <c r="B76" s="73" t="s">
        <v>53</v>
      </c>
      <c r="C76" s="76">
        <v>0</v>
      </c>
      <c r="D76" s="75">
        <v>0</v>
      </c>
      <c r="E76" s="70"/>
      <c r="F76" s="70"/>
      <c r="G76" s="59"/>
    </row>
    <row r="77" spans="1:7" ht="12" customHeight="1" x14ac:dyDescent="0.25">
      <c r="A77" s="37"/>
      <c r="B77" s="73" t="s">
        <v>54</v>
      </c>
      <c r="C77" s="74">
        <f>G38</f>
        <v>585010</v>
      </c>
      <c r="D77" s="75">
        <f>(C77/C81)</f>
        <v>0.43870770557864758</v>
      </c>
      <c r="E77" s="70"/>
      <c r="F77" s="70"/>
      <c r="G77" s="59"/>
    </row>
    <row r="78" spans="1:7" ht="12" customHeight="1" x14ac:dyDescent="0.25">
      <c r="A78" s="37"/>
      <c r="B78" s="73" t="s">
        <v>27</v>
      </c>
      <c r="C78" s="74">
        <f>G51</f>
        <v>654975.4</v>
      </c>
      <c r="D78" s="75">
        <f>(C78/C81)</f>
        <v>0.49117580031872438</v>
      </c>
      <c r="E78" s="70"/>
      <c r="F78" s="70"/>
      <c r="G78" s="59"/>
    </row>
    <row r="79" spans="1:7" ht="12" customHeight="1" x14ac:dyDescent="0.25">
      <c r="A79" s="37"/>
      <c r="B79" s="73" t="s">
        <v>55</v>
      </c>
      <c r="C79" s="77">
        <v>0</v>
      </c>
      <c r="D79" s="75">
        <f>(C79/C81)</f>
        <v>0</v>
      </c>
      <c r="E79" s="78"/>
      <c r="F79" s="78"/>
      <c r="G79" s="59"/>
    </row>
    <row r="80" spans="1:7" ht="12" customHeight="1" x14ac:dyDescent="0.25">
      <c r="A80" s="37"/>
      <c r="B80" s="73" t="s">
        <v>56</v>
      </c>
      <c r="C80" s="77">
        <f>G59</f>
        <v>63499.27</v>
      </c>
      <c r="D80" s="75">
        <f>(C80/C81)</f>
        <v>4.7619047619047616E-2</v>
      </c>
      <c r="E80" s="78"/>
      <c r="F80" s="78"/>
      <c r="G80" s="59"/>
    </row>
    <row r="81" spans="1:7" ht="12.75" customHeight="1" x14ac:dyDescent="0.25">
      <c r="A81" s="37"/>
      <c r="B81" s="71" t="s">
        <v>57</v>
      </c>
      <c r="C81" s="79">
        <f>SUM(C75:C80)</f>
        <v>1333484.67</v>
      </c>
      <c r="D81" s="80">
        <f>SUM(D75:D80)</f>
        <v>1</v>
      </c>
      <c r="E81" s="78"/>
      <c r="F81" s="78"/>
      <c r="G81" s="59"/>
    </row>
    <row r="82" spans="1:7" ht="12" customHeight="1" x14ac:dyDescent="0.25">
      <c r="A82" s="37"/>
      <c r="B82" s="51"/>
      <c r="C82" s="58"/>
      <c r="D82" s="58"/>
      <c r="E82" s="58"/>
      <c r="F82" s="58"/>
      <c r="G82" s="59"/>
    </row>
    <row r="83" spans="1:7" ht="12.75" customHeight="1" x14ac:dyDescent="0.25">
      <c r="A83" s="37"/>
      <c r="B83" s="36"/>
      <c r="C83" s="58"/>
      <c r="D83" s="58"/>
      <c r="E83" s="58"/>
      <c r="F83" s="58"/>
      <c r="G83" s="59"/>
    </row>
    <row r="84" spans="1:7" ht="12" customHeight="1" x14ac:dyDescent="0.25">
      <c r="A84" s="37"/>
      <c r="B84" s="81"/>
      <c r="C84" s="82" t="s">
        <v>89</v>
      </c>
      <c r="D84" s="81"/>
      <c r="E84" s="81"/>
      <c r="F84" s="78"/>
      <c r="G84" s="59"/>
    </row>
    <row r="85" spans="1:7" ht="12" customHeight="1" x14ac:dyDescent="0.25">
      <c r="A85" s="37"/>
      <c r="B85" s="71" t="s">
        <v>97</v>
      </c>
      <c r="C85" s="83">
        <v>380</v>
      </c>
      <c r="D85" s="83">
        <v>400</v>
      </c>
      <c r="E85" s="83">
        <v>420</v>
      </c>
      <c r="F85" s="84"/>
      <c r="G85" s="85"/>
    </row>
    <row r="86" spans="1:7" ht="12.75" customHeight="1" x14ac:dyDescent="0.25">
      <c r="A86" s="37"/>
      <c r="B86" s="71" t="s">
        <v>98</v>
      </c>
      <c r="C86" s="79">
        <f>(G60/C85)</f>
        <v>3509.1701842105263</v>
      </c>
      <c r="D86" s="79">
        <f>(G60/D85)</f>
        <v>3333.711675</v>
      </c>
      <c r="E86" s="79">
        <f>(G60/E85)</f>
        <v>3174.9634999999998</v>
      </c>
      <c r="F86" s="84"/>
      <c r="G86" s="85"/>
    </row>
    <row r="87" spans="1:7" ht="15.6" customHeight="1" x14ac:dyDescent="0.25">
      <c r="A87" s="37"/>
      <c r="B87" s="57" t="s">
        <v>58</v>
      </c>
      <c r="C87" s="37"/>
      <c r="D87" s="37"/>
      <c r="E87" s="37"/>
      <c r="F87" s="37"/>
      <c r="G87" s="37"/>
    </row>
  </sheetData>
  <mergeCells count="8">
    <mergeCell ref="B73:C73"/>
    <mergeCell ref="E13:F13"/>
    <mergeCell ref="E11:F11"/>
    <mergeCell ref="E10:F10"/>
    <mergeCell ref="E9:F9"/>
    <mergeCell ref="E14:F14"/>
    <mergeCell ref="E15:F15"/>
    <mergeCell ref="B17:G17"/>
  </mergeCells>
  <pageMargins left="0.35433070866141736" right="0.35433070866141736" top="0.39370078740157483" bottom="0.39370078740157483" header="0" footer="0"/>
  <pageSetup paperSize="145" scale="79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TrebolBallica</vt:lpstr>
      <vt:lpstr>TrebolBallica!Área_de_impresión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Munoz Acuna Claudio A</cp:lastModifiedBy>
  <cp:lastPrinted>2023-03-03T10:32:13Z</cp:lastPrinted>
  <dcterms:created xsi:type="dcterms:W3CDTF">2020-11-27T12:49:26Z</dcterms:created>
  <dcterms:modified xsi:type="dcterms:W3CDTF">2023-03-03T10:32:16Z</dcterms:modified>
</cp:coreProperties>
</file>