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indap-my.sharepoint.com/personal/rtorres_indap_cl/Documents/CONTROL DE GESTION 2023/CREDITO/Fichas Técnicas_ÑUBLE marzo 2023/Coelemu/"/>
    </mc:Choice>
  </mc:AlternateContent>
  <xr:revisionPtr revIDLastSave="1" documentId="11_E79DF5F7B802BE70555744DF3856EAE5638F9539" xr6:coauthVersionLast="47" xr6:coauthVersionMax="47" xr10:uidLastSave="{F614467E-5F14-4972-946E-D898AFD4C465}"/>
  <bookViews>
    <workbookView xWindow="2850" yWindow="2850" windowWidth="21600" windowHeight="11385" xr2:uid="{00000000-000D-0000-FFFF-FFFF00000000}"/>
  </bookViews>
  <sheets>
    <sheet name="Trebol Rosado-Ball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39" i="1"/>
  <c r="G33" i="1"/>
  <c r="G32" i="1"/>
  <c r="G31" i="1"/>
  <c r="G30" i="1"/>
  <c r="G29" i="1"/>
  <c r="G12" i="1"/>
  <c r="C75" i="1" l="1"/>
  <c r="D72" i="1" s="1"/>
  <c r="G55" i="1"/>
  <c r="D69" i="1" l="1"/>
  <c r="D73" i="1"/>
  <c r="D74" i="1"/>
  <c r="G24" i="1"/>
  <c r="D71" i="1"/>
  <c r="G49" i="1"/>
  <c r="G34" i="1"/>
  <c r="G52" i="1" l="1"/>
  <c r="G53" i="1" s="1"/>
  <c r="G54" i="1" s="1"/>
  <c r="D80" i="1" s="1"/>
  <c r="D75" i="1"/>
  <c r="G56" i="1" l="1"/>
  <c r="C80" i="1"/>
  <c r="E80" i="1"/>
</calcChain>
</file>

<file path=xl/sharedStrings.xml><?xml version="1.0" encoding="utf-8"?>
<sst xmlns="http://schemas.openxmlformats.org/spreadsheetml/2006/main" count="125" uniqueCount="93">
  <si>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</si>
  <si>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</si>
  <si>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</si>
  <si>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</si>
  <si>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</si>
  <si>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</si>
  <si>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</si>
  <si>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</si>
  <si>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</si>
  <si>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</si>
  <si>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</si>
  <si>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</si>
  <si>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</si>
  <si>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</si>
  <si>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</si>
  <si>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</si>
  <si>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</si>
  <si>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</si>
  <si>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</si>
  <si>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</si>
  <si>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</si>
  <si>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</si>
  <si>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MAQUINARIA</t>
  </si>
  <si>
    <t>JM</t>
  </si>
  <si>
    <t>Octubre-Noviembre</t>
  </si>
  <si>
    <t>Acarreo Insumos</t>
  </si>
  <si>
    <t>Siembra y Fertilización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</si>
  <si>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</si>
  <si>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</si>
  <si>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</si>
  <si>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</si>
  <si>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</si>
  <si>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</si>
  <si>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</si>
  <si>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Kg</t>
  </si>
  <si>
    <t>kg</t>
  </si>
  <si>
    <t>Subtotal Insumos</t>
  </si>
  <si>
    <t>Item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</si>
  <si>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</si>
  <si>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</si>
  <si>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</si>
  <si>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</si>
  <si>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</si>
  <si>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</si>
  <si>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</si>
  <si>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</si>
  <si>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</si>
  <si>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</si>
  <si>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</si>
  <si>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</si>
  <si>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</si>
  <si>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</si>
  <si>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</si>
  <si>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</si>
  <si>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</si>
  <si>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</si>
  <si>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</si>
  <si>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</si>
  <si>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</si>
  <si>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TREBOL ROSADO/BALLICA</t>
  </si>
  <si>
    <t>QUIÑEQUELI-NUI</t>
  </si>
  <si>
    <t>MEDIO</t>
  </si>
  <si>
    <t>ñuble</t>
  </si>
  <si>
    <t>COELEMU</t>
  </si>
  <si>
    <t xml:space="preserve">TODAS </t>
  </si>
  <si>
    <t>CONSUMO PREDIO</t>
  </si>
  <si>
    <t>SEQUÍA</t>
  </si>
  <si>
    <t>Riego</t>
  </si>
  <si>
    <t>Labores culturales</t>
  </si>
  <si>
    <t>Anual</t>
  </si>
  <si>
    <t>Enfardado</t>
  </si>
  <si>
    <t>Fardo</t>
  </si>
  <si>
    <t>Araduras</t>
  </si>
  <si>
    <t>Abril-Mayo</t>
  </si>
  <si>
    <t>Rastrajes</t>
  </si>
  <si>
    <t>Rodillado</t>
  </si>
  <si>
    <t>Semilla Trebol rosado Quiñequeli</t>
  </si>
  <si>
    <t>Semilla Ballica Tetrone</t>
  </si>
  <si>
    <t>Super Fosfato Triple</t>
  </si>
  <si>
    <t>Muriato de Potasio</t>
  </si>
  <si>
    <t>Cal agricola</t>
  </si>
  <si>
    <t>HERBICIDA</t>
  </si>
  <si>
    <t>MCPA-750</t>
  </si>
  <si>
    <t>INSECTICIDA</t>
  </si>
  <si>
    <t>Lorsban</t>
  </si>
  <si>
    <t>lts</t>
  </si>
  <si>
    <t>RENDIMIENTO (fardos/Há.)</t>
  </si>
  <si>
    <t>PRECIO ESPERADO ($/fardos)</t>
  </si>
  <si>
    <t>ESCENARIOS COSTO UNITARIO  ($/fardo)</t>
  </si>
  <si>
    <t>Rendimiento (fardo/hà)</t>
  </si>
  <si>
    <t>Costo unitario ($/fardo) (*)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</si>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</sst>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4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4" fillId="0" borderId="21"/>
  </cellStyleXfs>
  <cellXfs count="157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2" borderId="5" xfId="0" applyNumberFormat="1" applyFont="1" applyFill="1" applyBorder="1" applyAlignment="1">
      <alignment vertical="center" wrapText="1"/>
    </xf>
    <xf numFmtId="0" fontId="0" fillId="2" borderId="10" xfId="0" applyFill="1" applyBorder="1"/>
    <xf numFmtId="49" fontId="2" fillId="3" borderId="6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49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3" fontId="1" fillId="2" borderId="6" xfId="0" applyNumberFormat="1" applyFont="1" applyFill="1" applyBorder="1"/>
    <xf numFmtId="0" fontId="0" fillId="2" borderId="19" xfId="0" applyFill="1" applyBorder="1"/>
    <xf numFmtId="0" fontId="0" fillId="2" borderId="23" xfId="0" applyFill="1" applyBorder="1"/>
    <xf numFmtId="0" fontId="0" fillId="0" borderId="21" xfId="0" applyNumberFormat="1" applyBorder="1"/>
    <xf numFmtId="49" fontId="1" fillId="2" borderId="6" xfId="0" applyNumberFormat="1" applyFont="1" applyFill="1" applyBorder="1"/>
    <xf numFmtId="0" fontId="1" fillId="2" borderId="6" xfId="0" applyFont="1" applyFill="1" applyBorder="1"/>
    <xf numFmtId="0" fontId="5" fillId="10" borderId="56" xfId="0" applyFont="1" applyFill="1" applyBorder="1" applyAlignment="1">
      <alignment horizontal="right"/>
    </xf>
    <xf numFmtId="0" fontId="2" fillId="2" borderId="21" xfId="0" applyFont="1" applyFill="1" applyBorder="1" applyAlignment="1">
      <alignment vertical="center"/>
    </xf>
    <xf numFmtId="49" fontId="7" fillId="3" borderId="5" xfId="0" applyNumberFormat="1" applyFont="1" applyFill="1" applyBorder="1" applyAlignment="1">
      <alignment vertical="center" wrapText="1"/>
    </xf>
    <xf numFmtId="0" fontId="5" fillId="0" borderId="55" xfId="0" applyFont="1" applyBorder="1" applyAlignment="1">
      <alignment horizontal="right" wrapText="1"/>
    </xf>
    <xf numFmtId="0" fontId="1" fillId="2" borderId="7" xfId="0" applyFont="1" applyFill="1" applyBorder="1"/>
    <xf numFmtId="3" fontId="5" fillId="0" borderId="55" xfId="0" applyNumberFormat="1" applyFont="1" applyBorder="1" applyAlignment="1">
      <alignment horizontal="right"/>
    </xf>
    <xf numFmtId="17" fontId="5" fillId="10" borderId="58" xfId="0" applyNumberFormat="1" applyFont="1" applyFill="1" applyBorder="1" applyAlignment="1">
      <alignment horizontal="right"/>
    </xf>
    <xf numFmtId="3" fontId="5" fillId="10" borderId="58" xfId="0" applyNumberFormat="1" applyFont="1" applyFill="1" applyBorder="1" applyAlignment="1">
      <alignment horizontal="right"/>
    </xf>
    <xf numFmtId="3" fontId="5" fillId="10" borderId="56" xfId="0" applyNumberFormat="1" applyFont="1" applyFill="1" applyBorder="1" applyAlignment="1">
      <alignment horizontal="right"/>
    </xf>
    <xf numFmtId="0" fontId="5" fillId="10" borderId="58" xfId="0" applyFont="1" applyFill="1" applyBorder="1" applyAlignment="1">
      <alignment horizontal="right"/>
    </xf>
    <xf numFmtId="17" fontId="5" fillId="0" borderId="58" xfId="0" applyNumberFormat="1" applyFont="1" applyBorder="1" applyAlignment="1">
      <alignment horizontal="right"/>
    </xf>
    <xf numFmtId="17" fontId="5" fillId="0" borderId="57" xfId="0" applyNumberFormat="1" applyFont="1" applyBorder="1" applyAlignment="1">
      <alignment horizontal="right"/>
    </xf>
    <xf numFmtId="0" fontId="5" fillId="0" borderId="59" xfId="0" applyFont="1" applyBorder="1" applyAlignment="1">
      <alignment horizontal="right"/>
    </xf>
    <xf numFmtId="0" fontId="1" fillId="2" borderId="8" xfId="0" applyFont="1" applyFill="1" applyBorder="1" applyAlignment="1">
      <alignment wrapText="1"/>
    </xf>
    <xf numFmtId="14" fontId="1" fillId="2" borderId="9" xfId="0" applyNumberFormat="1" applyFont="1" applyFill="1" applyBorder="1"/>
    <xf numFmtId="0" fontId="1" fillId="2" borderId="3" xfId="0" applyFont="1" applyFill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horizontal="justify" wrapText="1"/>
    </xf>
    <xf numFmtId="0" fontId="1" fillId="2" borderId="11" xfId="0" applyFont="1" applyFill="1" applyBorder="1"/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/>
    <xf numFmtId="49" fontId="7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horizontal="center" vertical="center" wrapText="1"/>
    </xf>
    <xf numFmtId="0" fontId="9" fillId="0" borderId="60" xfId="0" applyFont="1" applyFill="1" applyBorder="1"/>
    <xf numFmtId="0" fontId="9" fillId="0" borderId="61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3" fontId="5" fillId="0" borderId="61" xfId="0" applyNumberFormat="1" applyFont="1" applyBorder="1"/>
    <xf numFmtId="3" fontId="9" fillId="0" borderId="55" xfId="0" applyNumberFormat="1" applyFont="1" applyBorder="1"/>
    <xf numFmtId="0" fontId="5" fillId="0" borderId="62" xfId="0" applyFont="1" applyBorder="1" applyAlignment="1">
      <alignment horizontal="left"/>
    </xf>
    <xf numFmtId="0" fontId="9" fillId="0" borderId="63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3" fontId="5" fillId="0" borderId="63" xfId="0" applyNumberFormat="1" applyFont="1" applyBorder="1"/>
    <xf numFmtId="3" fontId="9" fillId="0" borderId="64" xfId="0" applyNumberFormat="1" applyFont="1" applyBorder="1"/>
    <xf numFmtId="0" fontId="5" fillId="0" borderId="65" xfId="0" applyFont="1" applyBorder="1" applyAlignment="1">
      <alignment horizontal="left"/>
    </xf>
    <xf numFmtId="0" fontId="9" fillId="0" borderId="66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3" fontId="5" fillId="0" borderId="66" xfId="0" applyNumberFormat="1" applyFont="1" applyBorder="1"/>
    <xf numFmtId="3" fontId="9" fillId="0" borderId="67" xfId="0" applyNumberFormat="1" applyFont="1" applyBorder="1"/>
    <xf numFmtId="3" fontId="1" fillId="2" borderId="12" xfId="0" applyNumberFormat="1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3" fontId="1" fillId="2" borderId="18" xfId="0" applyNumberFormat="1" applyFont="1" applyFill="1" applyBorder="1"/>
    <xf numFmtId="49" fontId="7" fillId="5" borderId="1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 wrapText="1"/>
    </xf>
    <xf numFmtId="0" fontId="1" fillId="10" borderId="61" xfId="1" applyFont="1" applyFill="1" applyBorder="1" applyAlignment="1">
      <alignment horizontal="left"/>
    </xf>
    <xf numFmtId="0" fontId="1" fillId="10" borderId="61" xfId="1" applyFont="1" applyFill="1" applyBorder="1" applyAlignment="1">
      <alignment horizontal="center"/>
    </xf>
    <xf numFmtId="3" fontId="1" fillId="10" borderId="61" xfId="1" applyNumberFormat="1" applyFont="1" applyFill="1" applyBorder="1" applyAlignment="1">
      <alignment horizontal="right"/>
    </xf>
    <xf numFmtId="3" fontId="9" fillId="10" borderId="55" xfId="1" applyNumberFormat="1" applyFont="1" applyFill="1" applyBorder="1" applyAlignment="1">
      <alignment horizontal="right"/>
    </xf>
    <xf numFmtId="0" fontId="1" fillId="10" borderId="63" xfId="1" applyFont="1" applyFill="1" applyBorder="1" applyAlignment="1">
      <alignment horizontal="left"/>
    </xf>
    <xf numFmtId="0" fontId="1" fillId="10" borderId="63" xfId="1" applyFont="1" applyFill="1" applyBorder="1" applyAlignment="1">
      <alignment horizontal="center"/>
    </xf>
    <xf numFmtId="3" fontId="9" fillId="10" borderId="56" xfId="1" applyNumberFormat="1" applyFont="1" applyFill="1" applyBorder="1" applyAlignment="1">
      <alignment horizontal="right"/>
    </xf>
    <xf numFmtId="0" fontId="5" fillId="10" borderId="63" xfId="0" applyFont="1" applyFill="1" applyBorder="1"/>
    <xf numFmtId="0" fontId="5" fillId="10" borderId="63" xfId="0" applyFont="1" applyFill="1" applyBorder="1" applyAlignment="1">
      <alignment horizontal="center"/>
    </xf>
    <xf numFmtId="0" fontId="5" fillId="10" borderId="66" xfId="0" applyFont="1" applyFill="1" applyBorder="1"/>
    <xf numFmtId="0" fontId="1" fillId="10" borderId="66" xfId="1" applyFont="1" applyFill="1" applyBorder="1" applyAlignment="1">
      <alignment horizontal="center"/>
    </xf>
    <xf numFmtId="0" fontId="5" fillId="10" borderId="66" xfId="0" applyFont="1" applyFill="1" applyBorder="1" applyAlignment="1">
      <alignment horizontal="center"/>
    </xf>
    <xf numFmtId="3" fontId="9" fillId="10" borderId="57" xfId="1" applyNumberFormat="1" applyFont="1" applyFill="1" applyBorder="1" applyAlignment="1">
      <alignment horizontal="right"/>
    </xf>
    <xf numFmtId="0" fontId="10" fillId="10" borderId="60" xfId="0" applyFont="1" applyFill="1" applyBorder="1" applyAlignment="1">
      <alignment wrapText="1"/>
    </xf>
    <xf numFmtId="0" fontId="5" fillId="10" borderId="61" xfId="0" applyFont="1" applyFill="1" applyBorder="1" applyAlignment="1">
      <alignment wrapText="1"/>
    </xf>
    <xf numFmtId="3" fontId="5" fillId="10" borderId="61" xfId="0" applyNumberFormat="1" applyFont="1" applyFill="1" applyBorder="1" applyAlignment="1">
      <alignment horizontal="center" wrapText="1"/>
    </xf>
    <xf numFmtId="0" fontId="9" fillId="10" borderId="62" xfId="0" applyFont="1" applyFill="1" applyBorder="1"/>
    <xf numFmtId="3" fontId="5" fillId="10" borderId="63" xfId="0" applyNumberFormat="1" applyFont="1" applyFill="1" applyBorder="1" applyAlignment="1">
      <alignment horizontal="right" vertical="center"/>
    </xf>
    <xf numFmtId="0" fontId="11" fillId="10" borderId="62" xfId="0" applyFont="1" applyFill="1" applyBorder="1"/>
    <xf numFmtId="0" fontId="5" fillId="10" borderId="65" xfId="0" applyFont="1" applyFill="1" applyBorder="1"/>
    <xf numFmtId="3" fontId="5" fillId="10" borderId="66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/>
    </xf>
    <xf numFmtId="0" fontId="1" fillId="2" borderId="24" xfId="0" applyFont="1" applyFill="1" applyBorder="1"/>
    <xf numFmtId="3" fontId="1" fillId="2" borderId="24" xfId="0" applyNumberFormat="1" applyFont="1" applyFill="1" applyBorder="1"/>
    <xf numFmtId="49" fontId="7" fillId="5" borderId="25" xfId="0" applyNumberFormat="1" applyFont="1" applyFill="1" applyBorder="1" applyAlignment="1">
      <alignment vertical="center"/>
    </xf>
    <xf numFmtId="0" fontId="7" fillId="5" borderId="26" xfId="0" applyFont="1" applyFill="1" applyBorder="1" applyAlignment="1">
      <alignment vertical="center"/>
    </xf>
    <xf numFmtId="164" fontId="7" fillId="5" borderId="27" xfId="0" applyNumberFormat="1" applyFont="1" applyFill="1" applyBorder="1" applyAlignment="1">
      <alignment vertical="center"/>
    </xf>
    <xf numFmtId="49" fontId="7" fillId="3" borderId="28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164" fontId="7" fillId="3" borderId="29" xfId="0" applyNumberFormat="1" applyFont="1" applyFill="1" applyBorder="1" applyAlignment="1">
      <alignment vertical="center"/>
    </xf>
    <xf numFmtId="49" fontId="7" fillId="5" borderId="28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4" fontId="7" fillId="5" borderId="29" xfId="0" applyNumberFormat="1" applyFont="1" applyFill="1" applyBorder="1" applyAlignment="1">
      <alignment vertical="center"/>
    </xf>
    <xf numFmtId="49" fontId="7" fillId="5" borderId="30" xfId="0" applyNumberFormat="1" applyFont="1" applyFill="1" applyBorder="1" applyAlignment="1">
      <alignment vertical="center"/>
    </xf>
    <xf numFmtId="0" fontId="7" fillId="5" borderId="31" xfId="0" applyFont="1" applyFill="1" applyBorder="1" applyAlignment="1">
      <alignment vertical="center"/>
    </xf>
    <xf numFmtId="164" fontId="7" fillId="6" borderId="32" xfId="0" applyNumberFormat="1" applyFont="1" applyFill="1" applyBorder="1" applyAlignment="1">
      <alignment vertical="center"/>
    </xf>
    <xf numFmtId="49" fontId="1" fillId="2" borderId="21" xfId="0" applyNumberFormat="1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164" fontId="7" fillId="2" borderId="21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3" fillId="2" borderId="43" xfId="0" applyNumberFormat="1" applyFont="1" applyFill="1" applyBorder="1" applyAlignment="1">
      <alignment vertical="center"/>
    </xf>
    <xf numFmtId="0" fontId="1" fillId="2" borderId="44" xfId="0" applyFont="1" applyFill="1" applyBorder="1"/>
    <xf numFmtId="0" fontId="1" fillId="2" borderId="45" xfId="0" applyFont="1" applyFill="1" applyBorder="1"/>
    <xf numFmtId="49" fontId="1" fillId="2" borderId="46" xfId="0" applyNumberFormat="1" applyFont="1" applyFill="1" applyBorder="1" applyAlignment="1">
      <alignment vertical="center"/>
    </xf>
    <xf numFmtId="0" fontId="1" fillId="2" borderId="21" xfId="0" applyFont="1" applyFill="1" applyBorder="1"/>
    <xf numFmtId="0" fontId="1" fillId="2" borderId="47" xfId="0" applyFont="1" applyFill="1" applyBorder="1"/>
    <xf numFmtId="49" fontId="1" fillId="2" borderId="48" xfId="0" applyNumberFormat="1" applyFont="1" applyFill="1" applyBorder="1" applyAlignment="1">
      <alignment vertical="center"/>
    </xf>
    <xf numFmtId="0" fontId="1" fillId="2" borderId="49" xfId="0" applyFont="1" applyFill="1" applyBorder="1"/>
    <xf numFmtId="0" fontId="1" fillId="2" borderId="50" xfId="0" applyFont="1" applyFill="1" applyBorder="1"/>
    <xf numFmtId="0" fontId="1" fillId="9" borderId="42" xfId="0" applyFont="1" applyFill="1" applyBorder="1"/>
    <xf numFmtId="0" fontId="1" fillId="7" borderId="21" xfId="0" applyFont="1" applyFill="1" applyBorder="1"/>
    <xf numFmtId="49" fontId="3" fillId="8" borderId="33" xfId="0" applyNumberFormat="1" applyFont="1" applyFill="1" applyBorder="1" applyAlignment="1">
      <alignment vertical="center"/>
    </xf>
    <xf numFmtId="49" fontId="3" fillId="8" borderId="22" xfId="0" applyNumberFormat="1" applyFont="1" applyFill="1" applyBorder="1" applyAlignment="1">
      <alignment vertical="center"/>
    </xf>
    <xf numFmtId="49" fontId="1" fillId="8" borderId="34" xfId="0" applyNumberFormat="1" applyFont="1" applyFill="1" applyBorder="1"/>
    <xf numFmtId="49" fontId="3" fillId="2" borderId="35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9" fontId="1" fillId="2" borderId="36" xfId="0" applyNumberFormat="1" applyFont="1" applyFill="1" applyBorder="1"/>
    <xf numFmtId="0" fontId="3" fillId="2" borderId="6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vertical="center"/>
    </xf>
    <xf numFmtId="0" fontId="7" fillId="7" borderId="21" xfId="0" applyFont="1" applyFill="1" applyBorder="1" applyAlignment="1">
      <alignment vertical="center"/>
    </xf>
    <xf numFmtId="49" fontId="3" fillId="8" borderId="37" xfId="0" applyNumberFormat="1" applyFont="1" applyFill="1" applyBorder="1" applyAlignment="1">
      <alignment vertical="center"/>
    </xf>
    <xf numFmtId="165" fontId="3" fillId="8" borderId="38" xfId="0" applyNumberFormat="1" applyFont="1" applyFill="1" applyBorder="1" applyAlignment="1">
      <alignment vertical="center"/>
    </xf>
    <xf numFmtId="9" fontId="3" fillId="8" borderId="39" xfId="0" applyNumberFormat="1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49" fontId="13" fillId="9" borderId="21" xfId="0" applyNumberFormat="1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0" fontId="7" fillId="9" borderId="51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49" fontId="3" fillId="8" borderId="52" xfId="0" applyNumberFormat="1" applyFont="1" applyFill="1" applyBorder="1" applyAlignment="1">
      <alignment vertical="center"/>
    </xf>
    <xf numFmtId="0" fontId="3" fillId="8" borderId="53" xfId="0" applyNumberFormat="1" applyFont="1" applyFill="1" applyBorder="1" applyAlignment="1">
      <alignment vertical="center"/>
    </xf>
    <xf numFmtId="0" fontId="3" fillId="8" borderId="54" xfId="0" applyNumberFormat="1" applyFont="1" applyFill="1" applyBorder="1" applyAlignment="1">
      <alignment vertical="center"/>
    </xf>
    <xf numFmtId="0" fontId="3" fillId="7" borderId="21" xfId="0" applyFont="1" applyFill="1" applyBorder="1" applyAlignment="1">
      <alignment vertical="center"/>
    </xf>
    <xf numFmtId="164" fontId="3" fillId="2" borderId="21" xfId="0" applyNumberFormat="1" applyFont="1" applyFill="1" applyBorder="1" applyAlignment="1">
      <alignment vertical="center"/>
    </xf>
    <xf numFmtId="165" fontId="3" fillId="8" borderId="39" xfId="0" applyNumberFormat="1" applyFont="1" applyFill="1" applyBorder="1" applyAlignment="1">
      <alignment vertical="center"/>
    </xf>
    <xf numFmtId="49" fontId="13" fillId="9" borderId="40" xfId="0" applyNumberFormat="1" applyFont="1" applyFill="1" applyBorder="1" applyAlignment="1">
      <alignment vertical="center"/>
    </xf>
    <xf numFmtId="0" fontId="3" fillId="9" borderId="41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6" xfId="0" applyNumberFormat="1" applyFont="1" applyFill="1" applyBorder="1"/>
    <xf numFmtId="0" fontId="1" fillId="2" borderId="6" xfId="0" applyFont="1" applyFill="1" applyBorder="1"/>
    <xf numFmtId="49" fontId="8" fillId="3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847725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81"/>
  <sheetViews>
    <sheetView showGridLines="0" tabSelected="1" topLeftCell="A33" workbookViewId="0">
      <selection activeCell="C18" sqref="C18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7.8554687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thickBot="1" x14ac:dyDescent="0.3">
      <c r="A8" s="2"/>
      <c r="B8" s="3"/>
      <c r="C8" s="4"/>
      <c r="D8" s="2"/>
      <c r="E8" s="4"/>
      <c r="F8" s="4"/>
      <c r="G8" s="4"/>
    </row>
    <row r="9" spans="1:7" ht="12" customHeight="1" x14ac:dyDescent="0.25">
      <c r="A9" s="5"/>
      <c r="B9" s="25" t="s">
        <v>0</v>
      </c>
      <c r="C9" s="26" t="s">
        <v>59</v>
      </c>
      <c r="D9" s="27"/>
      <c r="E9" s="151" t="s">
        <v>86</v>
      </c>
      <c r="F9" s="152"/>
      <c r="G9" s="28">
        <v>500</v>
      </c>
    </row>
    <row r="10" spans="1:7" ht="38.25" customHeight="1" x14ac:dyDescent="0.25">
      <c r="A10" s="5"/>
      <c r="B10" s="6" t="s">
        <v>1</v>
      </c>
      <c r="C10" s="23" t="s">
        <v>60</v>
      </c>
      <c r="D10" s="27"/>
      <c r="E10" s="149" t="s">
        <v>2</v>
      </c>
      <c r="F10" s="150"/>
      <c r="G10" s="29">
        <v>44896</v>
      </c>
    </row>
    <row r="11" spans="1:7" ht="18" customHeight="1" x14ac:dyDescent="0.25">
      <c r="A11" s="5"/>
      <c r="B11" s="6" t="s">
        <v>3</v>
      </c>
      <c r="C11" s="23" t="s">
        <v>61</v>
      </c>
      <c r="D11" s="27"/>
      <c r="E11" s="149" t="s">
        <v>87</v>
      </c>
      <c r="F11" s="150"/>
      <c r="G11" s="30">
        <v>4300</v>
      </c>
    </row>
    <row r="12" spans="1:7" ht="11.25" customHeight="1" x14ac:dyDescent="0.25">
      <c r="A12" s="5"/>
      <c r="B12" s="6" t="s">
        <v>4</v>
      </c>
      <c r="C12" s="23" t="s">
        <v>62</v>
      </c>
      <c r="D12" s="27"/>
      <c r="E12" s="21" t="s">
        <v>5</v>
      </c>
      <c r="F12" s="22"/>
      <c r="G12" s="31">
        <f>G9*G11</f>
        <v>2150000</v>
      </c>
    </row>
    <row r="13" spans="1:7" ht="11.25" customHeight="1" x14ac:dyDescent="0.25">
      <c r="A13" s="5"/>
      <c r="B13" s="6" t="s">
        <v>6</v>
      </c>
      <c r="C13" s="23" t="s">
        <v>63</v>
      </c>
      <c r="D13" s="27"/>
      <c r="E13" s="149" t="s">
        <v>7</v>
      </c>
      <c r="F13" s="150"/>
      <c r="G13" s="32" t="s">
        <v>65</v>
      </c>
    </row>
    <row r="14" spans="1:7" ht="13.5" customHeight="1" x14ac:dyDescent="0.25">
      <c r="A14" s="5"/>
      <c r="B14" s="6" t="s">
        <v>8</v>
      </c>
      <c r="C14" s="23" t="s">
        <v>64</v>
      </c>
      <c r="D14" s="27"/>
      <c r="E14" s="149" t="s">
        <v>9</v>
      </c>
      <c r="F14" s="150"/>
      <c r="G14" s="33">
        <v>45261</v>
      </c>
    </row>
    <row r="15" spans="1:7" ht="25.5" customHeight="1" thickBot="1" x14ac:dyDescent="0.3">
      <c r="A15" s="5"/>
      <c r="B15" s="6" t="s">
        <v>10</v>
      </c>
      <c r="C15" s="34">
        <v>44983</v>
      </c>
      <c r="D15" s="27"/>
      <c r="E15" s="153" t="s">
        <v>11</v>
      </c>
      <c r="F15" s="154"/>
      <c r="G15" s="35" t="s">
        <v>66</v>
      </c>
    </row>
    <row r="16" spans="1:7" ht="12" customHeight="1" x14ac:dyDescent="0.25">
      <c r="A16" s="2"/>
      <c r="B16" s="36"/>
      <c r="C16" s="37"/>
      <c r="D16" s="38"/>
      <c r="E16" s="39"/>
      <c r="F16" s="39"/>
      <c r="G16" s="40"/>
    </row>
    <row r="17" spans="1:7" ht="12" customHeight="1" x14ac:dyDescent="0.25">
      <c r="A17" s="7"/>
      <c r="B17" s="155" t="s">
        <v>12</v>
      </c>
      <c r="C17" s="156"/>
      <c r="D17" s="156"/>
      <c r="E17" s="156"/>
      <c r="F17" s="156"/>
      <c r="G17" s="156"/>
    </row>
    <row r="18" spans="1:7" ht="12" customHeight="1" x14ac:dyDescent="0.25">
      <c r="A18" s="2"/>
      <c r="B18" s="41"/>
      <c r="C18" s="42"/>
      <c r="D18" s="42"/>
      <c r="E18" s="42"/>
      <c r="F18" s="43"/>
      <c r="G18" s="43"/>
    </row>
    <row r="19" spans="1:7" ht="12" customHeight="1" x14ac:dyDescent="0.25">
      <c r="A19" s="5"/>
      <c r="B19" s="44" t="s">
        <v>13</v>
      </c>
      <c r="C19" s="45"/>
      <c r="D19" s="46"/>
      <c r="E19" s="46"/>
      <c r="F19" s="46"/>
      <c r="G19" s="46"/>
    </row>
    <row r="20" spans="1:7" ht="24" customHeight="1" thickBot="1" x14ac:dyDescent="0.3">
      <c r="A20" s="7"/>
      <c r="B20" s="47" t="s">
        <v>14</v>
      </c>
      <c r="C20" s="47" t="s">
        <v>15</v>
      </c>
      <c r="D20" s="47" t="s">
        <v>16</v>
      </c>
      <c r="E20" s="47" t="s">
        <v>17</v>
      </c>
      <c r="F20" s="47" t="s">
        <v>18</v>
      </c>
      <c r="G20" s="47" t="s">
        <v>19</v>
      </c>
    </row>
    <row r="21" spans="1:7" ht="12.75" customHeight="1" x14ac:dyDescent="0.25">
      <c r="A21" s="7"/>
      <c r="B21" s="48" t="s">
        <v>67</v>
      </c>
      <c r="C21" s="49" t="s">
        <v>20</v>
      </c>
      <c r="D21" s="50">
        <v>1</v>
      </c>
      <c r="E21" s="49" t="s">
        <v>24</v>
      </c>
      <c r="F21" s="51">
        <v>30000</v>
      </c>
      <c r="G21" s="52">
        <v>15000</v>
      </c>
    </row>
    <row r="22" spans="1:7" ht="25.5" customHeight="1" x14ac:dyDescent="0.25">
      <c r="A22" s="7"/>
      <c r="B22" s="53" t="s">
        <v>68</v>
      </c>
      <c r="C22" s="54" t="s">
        <v>20</v>
      </c>
      <c r="D22" s="55">
        <v>1</v>
      </c>
      <c r="E22" s="54" t="s">
        <v>69</v>
      </c>
      <c r="F22" s="56">
        <v>30000</v>
      </c>
      <c r="G22" s="57">
        <v>15000</v>
      </c>
    </row>
    <row r="23" spans="1:7" ht="12.75" customHeight="1" thickBot="1" x14ac:dyDescent="0.3">
      <c r="A23" s="7"/>
      <c r="B23" s="58" t="s">
        <v>70</v>
      </c>
      <c r="C23" s="59" t="s">
        <v>71</v>
      </c>
      <c r="D23" s="60">
        <v>500</v>
      </c>
      <c r="E23" s="59" t="s">
        <v>69</v>
      </c>
      <c r="F23" s="61">
        <v>1500</v>
      </c>
      <c r="G23" s="62">
        <v>500000</v>
      </c>
    </row>
    <row r="24" spans="1:7" ht="12.75" customHeight="1" x14ac:dyDescent="0.25">
      <c r="A24" s="7"/>
      <c r="B24" s="8" t="s">
        <v>21</v>
      </c>
      <c r="C24" s="9"/>
      <c r="D24" s="9"/>
      <c r="E24" s="9"/>
      <c r="F24" s="10"/>
      <c r="G24" s="11">
        <f>SUM(G21:G23)</f>
        <v>530000</v>
      </c>
    </row>
    <row r="25" spans="1:7" ht="12" customHeight="1" x14ac:dyDescent="0.25">
      <c r="A25" s="2"/>
      <c r="B25" s="41"/>
      <c r="C25" s="43"/>
      <c r="D25" s="43"/>
      <c r="E25" s="43"/>
      <c r="F25" s="63"/>
      <c r="G25" s="63"/>
    </row>
    <row r="26" spans="1:7" ht="12" customHeight="1" x14ac:dyDescent="0.25">
      <c r="A26" s="2"/>
      <c r="B26" s="64"/>
      <c r="C26" s="65"/>
      <c r="D26" s="65"/>
      <c r="E26" s="65"/>
      <c r="F26" s="66"/>
      <c r="G26" s="66"/>
    </row>
    <row r="27" spans="1:7" ht="12" customHeight="1" x14ac:dyDescent="0.25">
      <c r="A27" s="5"/>
      <c r="B27" s="67" t="s">
        <v>22</v>
      </c>
      <c r="C27" s="68"/>
      <c r="D27" s="69"/>
      <c r="E27" s="69"/>
      <c r="F27" s="70"/>
      <c r="G27" s="70"/>
    </row>
    <row r="28" spans="1:7" ht="24" customHeight="1" thickBot="1" x14ac:dyDescent="0.3">
      <c r="A28" s="5"/>
      <c r="B28" s="71" t="s">
        <v>14</v>
      </c>
      <c r="C28" s="71" t="s">
        <v>15</v>
      </c>
      <c r="D28" s="71" t="s">
        <v>16</v>
      </c>
      <c r="E28" s="71" t="s">
        <v>17</v>
      </c>
      <c r="F28" s="72" t="s">
        <v>18</v>
      </c>
      <c r="G28" s="71" t="s">
        <v>19</v>
      </c>
    </row>
    <row r="29" spans="1:7" ht="12.75" customHeight="1" thickBot="1" x14ac:dyDescent="0.3">
      <c r="A29" s="7"/>
      <c r="B29" s="73" t="s">
        <v>72</v>
      </c>
      <c r="C29" s="74" t="s">
        <v>23</v>
      </c>
      <c r="D29" s="74">
        <v>0.5</v>
      </c>
      <c r="E29" s="74" t="s">
        <v>73</v>
      </c>
      <c r="F29" s="75">
        <v>250000</v>
      </c>
      <c r="G29" s="76">
        <f>100000*1.19</f>
        <v>119000</v>
      </c>
    </row>
    <row r="30" spans="1:7" ht="12.75" customHeight="1" thickBot="1" x14ac:dyDescent="0.3">
      <c r="A30" s="7"/>
      <c r="B30" s="77" t="s">
        <v>74</v>
      </c>
      <c r="C30" s="78" t="s">
        <v>23</v>
      </c>
      <c r="D30" s="78">
        <v>0.5</v>
      </c>
      <c r="E30" s="78" t="s">
        <v>73</v>
      </c>
      <c r="F30" s="75">
        <v>250000</v>
      </c>
      <c r="G30" s="79">
        <f>100000*1.19</f>
        <v>119000</v>
      </c>
    </row>
    <row r="31" spans="1:7" ht="12.75" customHeight="1" thickBot="1" x14ac:dyDescent="0.3">
      <c r="A31" s="7"/>
      <c r="B31" s="77" t="s">
        <v>75</v>
      </c>
      <c r="C31" s="78" t="s">
        <v>23</v>
      </c>
      <c r="D31" s="78">
        <v>0.125</v>
      </c>
      <c r="E31" s="78" t="s">
        <v>73</v>
      </c>
      <c r="F31" s="75">
        <v>250000</v>
      </c>
      <c r="G31" s="79">
        <f>25000*1.19</f>
        <v>29750</v>
      </c>
    </row>
    <row r="32" spans="1:7" ht="12.75" customHeight="1" thickBot="1" x14ac:dyDescent="0.3">
      <c r="A32" s="7"/>
      <c r="B32" s="80" t="s">
        <v>25</v>
      </c>
      <c r="C32" s="78" t="s">
        <v>23</v>
      </c>
      <c r="D32" s="81">
        <v>0.125</v>
      </c>
      <c r="E32" s="78" t="s">
        <v>73</v>
      </c>
      <c r="F32" s="75">
        <v>250000</v>
      </c>
      <c r="G32" s="79">
        <f>25000*1.19</f>
        <v>29750</v>
      </c>
    </row>
    <row r="33" spans="1:11" ht="12.75" customHeight="1" thickBot="1" x14ac:dyDescent="0.3">
      <c r="A33" s="7"/>
      <c r="B33" s="82" t="s">
        <v>26</v>
      </c>
      <c r="C33" s="83" t="s">
        <v>23</v>
      </c>
      <c r="D33" s="84">
        <v>0.125</v>
      </c>
      <c r="E33" s="83" t="s">
        <v>73</v>
      </c>
      <c r="F33" s="75">
        <v>250000</v>
      </c>
      <c r="G33" s="85">
        <f>25000*1.19</f>
        <v>29750</v>
      </c>
    </row>
    <row r="34" spans="1:11" ht="12.75" customHeight="1" x14ac:dyDescent="0.25">
      <c r="A34" s="5"/>
      <c r="B34" s="12" t="s">
        <v>27</v>
      </c>
      <c r="C34" s="13"/>
      <c r="D34" s="13"/>
      <c r="E34" s="13"/>
      <c r="F34" s="14"/>
      <c r="G34" s="15">
        <f>SUM(G29:G33)</f>
        <v>327250</v>
      </c>
    </row>
    <row r="35" spans="1:11" ht="12" customHeight="1" x14ac:dyDescent="0.25">
      <c r="A35" s="2"/>
      <c r="B35" s="64"/>
      <c r="C35" s="65"/>
      <c r="D35" s="65"/>
      <c r="E35" s="65"/>
      <c r="F35" s="66"/>
      <c r="G35" s="66"/>
    </row>
    <row r="36" spans="1:11" ht="12" customHeight="1" x14ac:dyDescent="0.25">
      <c r="A36" s="5"/>
      <c r="B36" s="67" t="s">
        <v>28</v>
      </c>
      <c r="C36" s="68"/>
      <c r="D36" s="69"/>
      <c r="E36" s="69"/>
      <c r="F36" s="70"/>
      <c r="G36" s="70"/>
    </row>
    <row r="37" spans="1:11" ht="24" customHeight="1" thickBot="1" x14ac:dyDescent="0.3">
      <c r="A37" s="5"/>
      <c r="B37" s="72" t="s">
        <v>29</v>
      </c>
      <c r="C37" s="72" t="s">
        <v>30</v>
      </c>
      <c r="D37" s="72" t="s">
        <v>31</v>
      </c>
      <c r="E37" s="72" t="s">
        <v>17</v>
      </c>
      <c r="F37" s="72" t="s">
        <v>18</v>
      </c>
      <c r="G37" s="72" t="s">
        <v>19</v>
      </c>
      <c r="K37" s="20"/>
    </row>
    <row r="38" spans="1:11" ht="12.75" customHeight="1" x14ac:dyDescent="0.25">
      <c r="A38" s="7"/>
      <c r="B38" s="86" t="s">
        <v>32</v>
      </c>
      <c r="C38" s="87"/>
      <c r="D38" s="87"/>
      <c r="E38" s="87"/>
      <c r="F38" s="88"/>
      <c r="G38" s="16"/>
      <c r="K38" s="20"/>
    </row>
    <row r="39" spans="1:11" ht="12.75" customHeight="1" x14ac:dyDescent="0.25">
      <c r="A39" s="7"/>
      <c r="B39" s="89" t="s">
        <v>76</v>
      </c>
      <c r="C39" s="81" t="s">
        <v>34</v>
      </c>
      <c r="D39" s="81">
        <v>15</v>
      </c>
      <c r="E39" s="78" t="s">
        <v>73</v>
      </c>
      <c r="F39" s="90">
        <v>7500</v>
      </c>
      <c r="G39" s="17">
        <f>(D39*F39)*1.19</f>
        <v>133875</v>
      </c>
    </row>
    <row r="40" spans="1:11" ht="12.75" customHeight="1" x14ac:dyDescent="0.25">
      <c r="A40" s="7"/>
      <c r="B40" s="89" t="s">
        <v>77</v>
      </c>
      <c r="C40" s="81" t="s">
        <v>35</v>
      </c>
      <c r="D40" s="81">
        <v>12</v>
      </c>
      <c r="E40" s="78" t="s">
        <v>73</v>
      </c>
      <c r="F40" s="90">
        <v>4000</v>
      </c>
      <c r="G40" s="17">
        <f t="shared" ref="G40:G48" si="0">(D40*F40)*1.19</f>
        <v>57120</v>
      </c>
    </row>
    <row r="41" spans="1:11" ht="12.75" customHeight="1" x14ac:dyDescent="0.25">
      <c r="A41" s="7"/>
      <c r="B41" s="91" t="s">
        <v>33</v>
      </c>
      <c r="C41" s="81"/>
      <c r="D41" s="81"/>
      <c r="E41" s="78"/>
      <c r="F41" s="90"/>
      <c r="G41" s="17">
        <f t="shared" si="0"/>
        <v>0</v>
      </c>
    </row>
    <row r="42" spans="1:11" ht="12.75" customHeight="1" x14ac:dyDescent="0.25">
      <c r="A42" s="7"/>
      <c r="B42" s="89" t="s">
        <v>78</v>
      </c>
      <c r="C42" s="81" t="s">
        <v>35</v>
      </c>
      <c r="D42" s="81">
        <v>120</v>
      </c>
      <c r="E42" s="78" t="s">
        <v>73</v>
      </c>
      <c r="F42" s="90">
        <v>1150</v>
      </c>
      <c r="G42" s="17">
        <f t="shared" si="0"/>
        <v>164220</v>
      </c>
    </row>
    <row r="43" spans="1:11" ht="12.75" customHeight="1" x14ac:dyDescent="0.25">
      <c r="A43" s="7"/>
      <c r="B43" s="89" t="s">
        <v>79</v>
      </c>
      <c r="C43" s="81" t="s">
        <v>35</v>
      </c>
      <c r="D43" s="81">
        <v>80</v>
      </c>
      <c r="E43" s="78" t="s">
        <v>73</v>
      </c>
      <c r="F43" s="90">
        <v>1200</v>
      </c>
      <c r="G43" s="17">
        <f t="shared" si="0"/>
        <v>114240</v>
      </c>
    </row>
    <row r="44" spans="1:11" ht="12.75" customHeight="1" x14ac:dyDescent="0.25">
      <c r="A44" s="7"/>
      <c r="B44" s="89" t="s">
        <v>80</v>
      </c>
      <c r="C44" s="81" t="s">
        <v>35</v>
      </c>
      <c r="D44" s="81">
        <v>800</v>
      </c>
      <c r="E44" s="78" t="s">
        <v>73</v>
      </c>
      <c r="F44" s="90">
        <v>550</v>
      </c>
      <c r="G44" s="17">
        <f t="shared" si="0"/>
        <v>523600</v>
      </c>
    </row>
    <row r="45" spans="1:11" ht="12.75" customHeight="1" x14ac:dyDescent="0.25">
      <c r="A45" s="7"/>
      <c r="B45" s="91" t="s">
        <v>81</v>
      </c>
      <c r="C45" s="81"/>
      <c r="D45" s="81"/>
      <c r="E45" s="78" t="s">
        <v>73</v>
      </c>
      <c r="F45" s="90"/>
      <c r="G45" s="17">
        <f t="shared" si="0"/>
        <v>0</v>
      </c>
    </row>
    <row r="46" spans="1:11" ht="12.75" customHeight="1" x14ac:dyDescent="0.25">
      <c r="A46" s="7"/>
      <c r="B46" s="89" t="s">
        <v>82</v>
      </c>
      <c r="C46" s="81" t="s">
        <v>35</v>
      </c>
      <c r="D46" s="81">
        <v>1</v>
      </c>
      <c r="E46" s="78" t="s">
        <v>73</v>
      </c>
      <c r="F46" s="90">
        <v>13000</v>
      </c>
      <c r="G46" s="17">
        <f t="shared" si="0"/>
        <v>15470</v>
      </c>
    </row>
    <row r="47" spans="1:11" ht="12.75" customHeight="1" x14ac:dyDescent="0.25">
      <c r="A47" s="7"/>
      <c r="B47" s="91" t="s">
        <v>83</v>
      </c>
      <c r="C47" s="81"/>
      <c r="D47" s="81"/>
      <c r="E47" s="78"/>
      <c r="F47" s="90"/>
      <c r="G47" s="17">
        <f t="shared" si="0"/>
        <v>0</v>
      </c>
    </row>
    <row r="48" spans="1:11" ht="12.75" customHeight="1" thickBot="1" x14ac:dyDescent="0.3">
      <c r="A48" s="7"/>
      <c r="B48" s="92" t="s">
        <v>84</v>
      </c>
      <c r="C48" s="84" t="s">
        <v>85</v>
      </c>
      <c r="D48" s="84">
        <v>1</v>
      </c>
      <c r="E48" s="84" t="s">
        <v>69</v>
      </c>
      <c r="F48" s="93">
        <v>16000</v>
      </c>
      <c r="G48" s="17">
        <f t="shared" si="0"/>
        <v>19040</v>
      </c>
    </row>
    <row r="49" spans="1:7" ht="13.5" customHeight="1" x14ac:dyDescent="0.25">
      <c r="A49" s="5"/>
      <c r="B49" s="12" t="s">
        <v>36</v>
      </c>
      <c r="C49" s="13"/>
      <c r="D49" s="13"/>
      <c r="E49" s="13"/>
      <c r="F49" s="14"/>
      <c r="G49" s="15">
        <f>SUM(G38:G48)</f>
        <v>1027565</v>
      </c>
    </row>
    <row r="50" spans="1:7" ht="12" customHeight="1" x14ac:dyDescent="0.25">
      <c r="A50" s="2"/>
      <c r="B50" s="64"/>
      <c r="C50" s="65"/>
      <c r="D50" s="65"/>
      <c r="E50" s="94"/>
      <c r="F50" s="66"/>
      <c r="G50" s="66"/>
    </row>
    <row r="51" spans="1:7" ht="12" customHeight="1" x14ac:dyDescent="0.25">
      <c r="A51" s="2"/>
      <c r="B51" s="95"/>
      <c r="C51" s="95"/>
      <c r="D51" s="95"/>
      <c r="E51" s="95"/>
      <c r="F51" s="96"/>
      <c r="G51" s="96"/>
    </row>
    <row r="52" spans="1:7" ht="12" customHeight="1" x14ac:dyDescent="0.25">
      <c r="A52" s="19"/>
      <c r="B52" s="97" t="s">
        <v>38</v>
      </c>
      <c r="C52" s="98"/>
      <c r="D52" s="98"/>
      <c r="E52" s="98"/>
      <c r="F52" s="98"/>
      <c r="G52" s="99">
        <f>G24+G34+G49</f>
        <v>1884815</v>
      </c>
    </row>
    <row r="53" spans="1:7" ht="12" customHeight="1" x14ac:dyDescent="0.25">
      <c r="A53" s="19"/>
      <c r="B53" s="100" t="s">
        <v>39</v>
      </c>
      <c r="C53" s="101"/>
      <c r="D53" s="101"/>
      <c r="E53" s="101"/>
      <c r="F53" s="101"/>
      <c r="G53" s="102">
        <f>G52*0.05</f>
        <v>94240.75</v>
      </c>
    </row>
    <row r="54" spans="1:7" ht="12" customHeight="1" x14ac:dyDescent="0.25">
      <c r="A54" s="19"/>
      <c r="B54" s="103" t="s">
        <v>40</v>
      </c>
      <c r="C54" s="104"/>
      <c r="D54" s="104"/>
      <c r="E54" s="104"/>
      <c r="F54" s="104"/>
      <c r="G54" s="105">
        <f>G53+G52</f>
        <v>1979055.75</v>
      </c>
    </row>
    <row r="55" spans="1:7" ht="12" customHeight="1" x14ac:dyDescent="0.25">
      <c r="A55" s="19"/>
      <c r="B55" s="100" t="s">
        <v>41</v>
      </c>
      <c r="C55" s="101"/>
      <c r="D55" s="101"/>
      <c r="E55" s="101"/>
      <c r="F55" s="101"/>
      <c r="G55" s="102">
        <f>G12</f>
        <v>2150000</v>
      </c>
    </row>
    <row r="56" spans="1:7" ht="12" customHeight="1" x14ac:dyDescent="0.25">
      <c r="A56" s="19"/>
      <c r="B56" s="106" t="s">
        <v>42</v>
      </c>
      <c r="C56" s="107"/>
      <c r="D56" s="107"/>
      <c r="E56" s="107"/>
      <c r="F56" s="107"/>
      <c r="G56" s="108">
        <f>G55-G54</f>
        <v>170944.25</v>
      </c>
    </row>
    <row r="57" spans="1:7" ht="12" customHeight="1" x14ac:dyDescent="0.25">
      <c r="A57" s="19"/>
      <c r="B57" s="109" t="s">
        <v>91</v>
      </c>
      <c r="C57" s="110"/>
      <c r="D57" s="110"/>
      <c r="E57" s="110"/>
      <c r="F57" s="110"/>
      <c r="G57" s="111"/>
    </row>
    <row r="58" spans="1:7" ht="12.75" customHeight="1" thickBot="1" x14ac:dyDescent="0.3">
      <c r="A58" s="19"/>
      <c r="B58" s="112"/>
      <c r="C58" s="110"/>
      <c r="D58" s="110"/>
      <c r="E58" s="110"/>
      <c r="F58" s="110"/>
      <c r="G58" s="111"/>
    </row>
    <row r="59" spans="1:7" ht="12" customHeight="1" x14ac:dyDescent="0.25">
      <c r="A59" s="19"/>
      <c r="B59" s="113" t="s">
        <v>92</v>
      </c>
      <c r="C59" s="114"/>
      <c r="D59" s="114"/>
      <c r="E59" s="114"/>
      <c r="F59" s="115"/>
      <c r="G59" s="111"/>
    </row>
    <row r="60" spans="1:7" ht="12" customHeight="1" x14ac:dyDescent="0.25">
      <c r="A60" s="19"/>
      <c r="B60" s="116" t="s">
        <v>43</v>
      </c>
      <c r="C60" s="117"/>
      <c r="D60" s="117"/>
      <c r="E60" s="117"/>
      <c r="F60" s="118"/>
      <c r="G60" s="111"/>
    </row>
    <row r="61" spans="1:7" ht="12" customHeight="1" x14ac:dyDescent="0.25">
      <c r="A61" s="19"/>
      <c r="B61" s="116" t="s">
        <v>44</v>
      </c>
      <c r="C61" s="117"/>
      <c r="D61" s="117"/>
      <c r="E61" s="117"/>
      <c r="F61" s="118"/>
      <c r="G61" s="111"/>
    </row>
    <row r="62" spans="1:7" ht="12" customHeight="1" x14ac:dyDescent="0.25">
      <c r="A62" s="19"/>
      <c r="B62" s="116" t="s">
        <v>45</v>
      </c>
      <c r="C62" s="117"/>
      <c r="D62" s="117"/>
      <c r="E62" s="117"/>
      <c r="F62" s="118"/>
      <c r="G62" s="111"/>
    </row>
    <row r="63" spans="1:7" ht="12" customHeight="1" x14ac:dyDescent="0.25">
      <c r="A63" s="19"/>
      <c r="B63" s="116" t="s">
        <v>46</v>
      </c>
      <c r="C63" s="117"/>
      <c r="D63" s="117"/>
      <c r="E63" s="117"/>
      <c r="F63" s="118"/>
      <c r="G63" s="111"/>
    </row>
    <row r="64" spans="1:7" ht="12" customHeight="1" x14ac:dyDescent="0.25">
      <c r="A64" s="19"/>
      <c r="B64" s="116" t="s">
        <v>47</v>
      </c>
      <c r="C64" s="117"/>
      <c r="D64" s="117"/>
      <c r="E64" s="117"/>
      <c r="F64" s="118"/>
      <c r="G64" s="111"/>
    </row>
    <row r="65" spans="1:7" ht="12.75" customHeight="1" thickBot="1" x14ac:dyDescent="0.3">
      <c r="A65" s="19"/>
      <c r="B65" s="119" t="s">
        <v>48</v>
      </c>
      <c r="C65" s="120"/>
      <c r="D65" s="120"/>
      <c r="E65" s="120"/>
      <c r="F65" s="121"/>
      <c r="G65" s="111"/>
    </row>
    <row r="66" spans="1:7" ht="12.75" customHeight="1" x14ac:dyDescent="0.25">
      <c r="A66" s="19"/>
      <c r="B66" s="112"/>
      <c r="C66" s="117"/>
      <c r="D66" s="117"/>
      <c r="E66" s="117"/>
      <c r="F66" s="117"/>
      <c r="G66" s="111"/>
    </row>
    <row r="67" spans="1:7" ht="15" customHeight="1" thickBot="1" x14ac:dyDescent="0.3">
      <c r="A67" s="19"/>
      <c r="B67" s="147" t="s">
        <v>49</v>
      </c>
      <c r="C67" s="148"/>
      <c r="D67" s="122"/>
      <c r="E67" s="123"/>
      <c r="F67" s="123"/>
      <c r="G67" s="111"/>
    </row>
    <row r="68" spans="1:7" ht="12" customHeight="1" x14ac:dyDescent="0.25">
      <c r="A68" s="19"/>
      <c r="B68" s="124" t="s">
        <v>37</v>
      </c>
      <c r="C68" s="125" t="s">
        <v>50</v>
      </c>
      <c r="D68" s="126" t="s">
        <v>51</v>
      </c>
      <c r="E68" s="123"/>
      <c r="F68" s="123"/>
      <c r="G68" s="111"/>
    </row>
    <row r="69" spans="1:7" ht="12" customHeight="1" x14ac:dyDescent="0.25">
      <c r="A69" s="19"/>
      <c r="B69" s="127" t="s">
        <v>52</v>
      </c>
      <c r="C69" s="128">
        <v>150000</v>
      </c>
      <c r="D69" s="129">
        <f>(C69/C75)</f>
        <v>0.11418766514391071</v>
      </c>
      <c r="E69" s="123"/>
      <c r="F69" s="123"/>
      <c r="G69" s="111"/>
    </row>
    <row r="70" spans="1:7" ht="12" customHeight="1" x14ac:dyDescent="0.25">
      <c r="A70" s="19"/>
      <c r="B70" s="127" t="s">
        <v>53</v>
      </c>
      <c r="C70" s="130">
        <v>0</v>
      </c>
      <c r="D70" s="129">
        <v>0</v>
      </c>
      <c r="E70" s="123"/>
      <c r="F70" s="123"/>
      <c r="G70" s="111"/>
    </row>
    <row r="71" spans="1:7" ht="12" customHeight="1" x14ac:dyDescent="0.25">
      <c r="A71" s="19"/>
      <c r="B71" s="127" t="s">
        <v>54</v>
      </c>
      <c r="C71" s="128">
        <v>356100</v>
      </c>
      <c r="D71" s="129">
        <f>(C71/C75)</f>
        <v>0.27108151705164402</v>
      </c>
      <c r="E71" s="123"/>
      <c r="F71" s="123"/>
      <c r="G71" s="111"/>
    </row>
    <row r="72" spans="1:7" ht="12" customHeight="1" x14ac:dyDescent="0.25">
      <c r="A72" s="19"/>
      <c r="B72" s="127" t="s">
        <v>29</v>
      </c>
      <c r="C72" s="128">
        <v>632473</v>
      </c>
      <c r="D72" s="129">
        <f>(C72/C75)</f>
        <v>0.48147076757709761</v>
      </c>
      <c r="E72" s="123"/>
      <c r="F72" s="123"/>
      <c r="G72" s="111"/>
    </row>
    <row r="73" spans="1:7" ht="12" customHeight="1" x14ac:dyDescent="0.25">
      <c r="A73" s="19"/>
      <c r="B73" s="127" t="s">
        <v>55</v>
      </c>
      <c r="C73" s="131">
        <v>112500</v>
      </c>
      <c r="D73" s="129">
        <f>(C73/C75)</f>
        <v>8.5640748857933033E-2</v>
      </c>
      <c r="E73" s="132"/>
      <c r="F73" s="132"/>
      <c r="G73" s="111"/>
    </row>
    <row r="74" spans="1:7" ht="12" customHeight="1" x14ac:dyDescent="0.25">
      <c r="A74" s="19"/>
      <c r="B74" s="127" t="s">
        <v>56</v>
      </c>
      <c r="C74" s="131">
        <v>62554</v>
      </c>
      <c r="D74" s="129">
        <f>(C74/C75)</f>
        <v>4.7619301369414606E-2</v>
      </c>
      <c r="E74" s="132"/>
      <c r="F74" s="132"/>
      <c r="G74" s="111"/>
    </row>
    <row r="75" spans="1:7" ht="12.75" customHeight="1" thickBot="1" x14ac:dyDescent="0.3">
      <c r="A75" s="19"/>
      <c r="B75" s="133" t="s">
        <v>57</v>
      </c>
      <c r="C75" s="134">
        <f>SUM(C69:C74)</f>
        <v>1313627</v>
      </c>
      <c r="D75" s="135">
        <f>SUM(D69:D74)</f>
        <v>1</v>
      </c>
      <c r="E75" s="132"/>
      <c r="F75" s="132"/>
      <c r="G75" s="111"/>
    </row>
    <row r="76" spans="1:7" ht="12" customHeight="1" x14ac:dyDescent="0.25">
      <c r="A76" s="19"/>
      <c r="B76" s="112"/>
      <c r="C76" s="110"/>
      <c r="D76" s="110"/>
      <c r="E76" s="110"/>
      <c r="F76" s="110"/>
      <c r="G76" s="111"/>
    </row>
    <row r="77" spans="1:7" ht="12.75" customHeight="1" x14ac:dyDescent="0.25">
      <c r="A77" s="19"/>
      <c r="B77" s="24"/>
      <c r="C77" s="110"/>
      <c r="D77" s="110"/>
      <c r="E77" s="110"/>
      <c r="F77" s="110"/>
      <c r="G77" s="111"/>
    </row>
    <row r="78" spans="1:7" ht="12" customHeight="1" thickBot="1" x14ac:dyDescent="0.3">
      <c r="A78" s="18"/>
      <c r="B78" s="136"/>
      <c r="C78" s="137" t="s">
        <v>88</v>
      </c>
      <c r="D78" s="138"/>
      <c r="E78" s="139"/>
      <c r="F78" s="140"/>
      <c r="G78" s="111"/>
    </row>
    <row r="79" spans="1:7" ht="12" customHeight="1" x14ac:dyDescent="0.25">
      <c r="A79" s="19"/>
      <c r="B79" s="141" t="s">
        <v>89</v>
      </c>
      <c r="C79" s="142">
        <v>140</v>
      </c>
      <c r="D79" s="142">
        <v>150</v>
      </c>
      <c r="E79" s="143">
        <v>160</v>
      </c>
      <c r="F79" s="144"/>
      <c r="G79" s="145"/>
    </row>
    <row r="80" spans="1:7" ht="12.75" customHeight="1" thickBot="1" x14ac:dyDescent="0.3">
      <c r="A80" s="19"/>
      <c r="B80" s="133" t="s">
        <v>90</v>
      </c>
      <c r="C80" s="134">
        <f>(G54/C79)</f>
        <v>14136.112499999999</v>
      </c>
      <c r="D80" s="134">
        <f>(G54/D79)</f>
        <v>13193.705</v>
      </c>
      <c r="E80" s="146">
        <f>(G54/E79)</f>
        <v>12369.098437500001</v>
      </c>
      <c r="F80" s="144"/>
      <c r="G80" s="145"/>
    </row>
    <row r="81" spans="1:7" ht="15.6" customHeight="1" x14ac:dyDescent="0.25">
      <c r="A81" s="19"/>
      <c r="B81" s="109" t="s">
        <v>58</v>
      </c>
      <c r="C81" s="117"/>
      <c r="D81" s="117"/>
      <c r="E81" s="117"/>
      <c r="F81" s="117"/>
      <c r="G81" s="117"/>
    </row>
  </sheetData>
  <mergeCells count="8">
    <mergeCell ref="B67:C67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Trebol Rosado-Ballica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Torres Guajardo Rodolfo</cp:lastModifiedBy>
  <dcterms:created xsi:type="dcterms:W3CDTF">2020-11-27T12:49:26Z</dcterms:created>
  <dcterms:modified xsi:type="dcterms:W3CDTF">2023-04-10T20:21:57Z</dcterms:modified>
</cp:coreProperties>
</file>