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E86" i="1" l="1"/>
  <c r="C86" i="1"/>
  <c r="D86" i="1"/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<sst xmlns="http://schemas.openxmlformats.org/spreadsheetml/2006/main" count="141" uniqueCount="103">
  <si>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</si>
  <si>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TREBOL ROSADO-BALLICA</t>
  </si>
  <si>
    <t>RENDIMIENTO (FARDOS/HA.)</t>
  </si>
  <si>
    <t>VARIEDAD</t>
  </si>
  <si>
    <t>QUIÑIQUELI -NUI</t>
  </si>
  <si>
    <t>FECHA ESTIMADA  PRECIO VENTA</t>
  </si>
  <si>
    <t>ABRIL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</si>
  <si>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</si>
  <si>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</si>
  <si>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</si>
  <si>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</si>
  <si>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</si>
  <si>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</si>
  <si>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</si>
  <si>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</si>
  <si>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REGIONAL</t>
  </si>
  <si>
    <t>COMUNA/LOCALIDAD</t>
  </si>
  <si>
    <t>FECHA DE COSECHA</t>
  </si>
  <si>
    <t>FEBRERO 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</si>
  <si>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</si>
  <si>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</si>
  <si>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</si>
  <si>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</si>
  <si>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</si>
  <si>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</si>
  <si>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</si>
  <si>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</si>
  <si>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</si>
  <si>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</si>
  <si>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</si>
  <si>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</si>
  <si>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</si>
  <si>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OCT-NOV</t>
  </si>
  <si>
    <t>ACEQUIADURA</t>
  </si>
  <si>
    <t>SEPT-ENE</t>
  </si>
  <si>
    <t>APLICACIÓN DE INSEC-HERBIC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</si>
  <si>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</si>
  <si>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</si>
  <si>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</si>
  <si>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</si>
  <si>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</si>
  <si>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</si>
  <si>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ARADURA</t>
  </si>
  <si>
    <t>ABRIL-MAYO</t>
  </si>
  <si>
    <t>ACARREO INSUMOS</t>
  </si>
  <si>
    <t>SIEMBRA Y FERTILIZACION</t>
  </si>
  <si>
    <t>Subtotal Costo Maquinaria</t>
  </si>
  <si>
    <t>INSUMOS</t>
  </si>
  <si>
    <t>Insumos</t>
  </si>
  <si>
    <t>Unidad (Kg/l/u)</t>
  </si>
  <si>
    <t>Cantidad (Kg/l/u)/HA.</t>
  </si>
  <si>
    <t>SEMILLA</t>
  </si>
  <si>
    <t>SEMILLA TREBOL ROSADO QUIÑEQUELI</t>
  </si>
  <si>
    <t>KG</t>
  </si>
  <si>
    <t>SEMILLA BALLICA TETRONE</t>
  </si>
  <si>
    <t>FERTILIZANTES</t>
  </si>
  <si>
    <t>SUPER FOSFATO TRIPLE</t>
  </si>
  <si>
    <t>MURIATO DE POTASIO</t>
  </si>
  <si>
    <t>HERBICIDA</t>
  </si>
  <si>
    <t>INSECTICIDA</t>
  </si>
  <si>
    <t>LTS</t>
  </si>
  <si>
    <t>ANUAL</t>
  </si>
  <si>
    <t>Subtotal Insumos</t>
  </si>
  <si>
    <t>OTROS</t>
  </si>
  <si>
    <t>Item</t>
  </si>
  <si>
    <t>Cantidad (Kg/l/u)</t>
  </si>
  <si>
    <t>ENFARDADURA</t>
  </si>
  <si>
    <t xml:space="preserve">UN 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</si>
  <si>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</si>
  <si>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</si>
  <si>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</si>
  <si>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</si>
  <si>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</si>
  <si>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</si>
  <si>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</si>
  <si>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</si>
  <si>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</si>
  <si>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</si>
  <si>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</si>
  <si>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</si>
  <si>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</si>
  <si>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</si>
  <si>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</si>
  <si>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</si>
  <si>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</si>
  <si>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</si>
  <si>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</si>
  <si>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</si>
  <si>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</si>
  <si>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</si>
  <si>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</si>
  <si>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</si>
  <si>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</si>
  <si>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</si>
  <si>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</si>
  <si>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</si>
  <si>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</si>
  <si>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RASTRAJES (2)</t>
  </si>
  <si>
    <t>MCPA-750  O SIMILAR</t>
  </si>
  <si>
    <t>LORSBAN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</si>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</sst>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/>
    <xf numFmtId="0" fontId="4" fillId="2" borderId="10" xfId="0" applyFont="1" applyFill="1" applyBorder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0" fontId="13" fillId="0" borderId="0" xfId="0" applyNumberFormat="1" applyFont="1"/>
    <xf numFmtId="0" fontId="13" fillId="0" borderId="0" xfId="0" applyFo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7" borderId="10" xfId="0" applyFont="1" applyFill="1" applyBorder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18" zoomScaleNormal="118" workbookViewId="0">
      <selection activeCell="D15" sqref="D15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1</v>
      </c>
      <c r="D9" s="5"/>
      <c r="E9" s="110" t="s">
        <v>2</v>
      </c>
      <c r="F9" s="110"/>
      <c r="G9" s="27">
        <v>500</v>
      </c>
    </row>
    <row r="10" spans="1:7" ht="15" customHeight="1">
      <c r="A10" s="4"/>
      <c r="B10" s="3" t="s">
        <v>3</v>
      </c>
      <c r="C10" s="24" t="s">
        <v>4</v>
      </c>
      <c r="D10" s="5"/>
      <c r="E10" s="109" t="s">
        <v>5</v>
      </c>
      <c r="F10" s="109"/>
      <c r="G10" s="28" t="s">
        <v>6</v>
      </c>
    </row>
    <row r="11" spans="1:7" ht="15" customHeight="1">
      <c r="A11" s="4"/>
      <c r="B11" s="3" t="s">
        <v>7</v>
      </c>
      <c r="C11" s="25" t="s">
        <v>8</v>
      </c>
      <c r="D11" s="5"/>
      <c r="E11" s="109" t="s">
        <v>9</v>
      </c>
      <c r="F11" s="109"/>
      <c r="G11" s="61">
        <v>5000</v>
      </c>
    </row>
    <row r="12" spans="1:7" ht="11.25" customHeight="1">
      <c r="A12" s="4"/>
      <c r="B12" s="3" t="s">
        <v>10</v>
      </c>
      <c r="C12" s="26" t="s">
        <v>11</v>
      </c>
      <c r="D12" s="5"/>
      <c r="E12" s="29" t="s">
        <v>12</v>
      </c>
      <c r="F12" s="30"/>
      <c r="G12" s="61">
        <f>G9*5000</f>
        <v>2500000</v>
      </c>
    </row>
    <row r="13" spans="1:7" ht="11.25" customHeight="1">
      <c r="A13" s="4"/>
      <c r="B13" s="3" t="s">
        <v>13</v>
      </c>
      <c r="C13" s="26" t="s">
        <v>100</v>
      </c>
      <c r="D13" s="5"/>
      <c r="E13" s="109" t="s">
        <v>14</v>
      </c>
      <c r="F13" s="109"/>
      <c r="G13" s="27" t="s">
        <v>15</v>
      </c>
    </row>
    <row r="14" spans="1:7" ht="30" customHeight="1">
      <c r="A14" s="4"/>
      <c r="B14" s="3" t="s">
        <v>16</v>
      </c>
      <c r="C14" s="26" t="s">
        <v>101</v>
      </c>
      <c r="D14" s="5"/>
      <c r="E14" s="109" t="s">
        <v>17</v>
      </c>
      <c r="F14" s="109"/>
      <c r="G14" s="31" t="s">
        <v>18</v>
      </c>
    </row>
    <row r="15" spans="1:7" ht="15.75" customHeight="1">
      <c r="A15" s="4"/>
      <c r="B15" s="3" t="s">
        <v>19</v>
      </c>
      <c r="C15" s="25" t="s">
        <v>102</v>
      </c>
      <c r="D15" s="5"/>
      <c r="E15" s="111" t="s">
        <v>20</v>
      </c>
      <c r="F15" s="111"/>
      <c r="G15" s="32" t="s">
        <v>21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22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23</v>
      </c>
      <c r="C19" s="19"/>
      <c r="D19" s="19"/>
      <c r="E19" s="19"/>
      <c r="F19" s="19"/>
      <c r="G19" s="19"/>
    </row>
    <row r="20" spans="1:7" ht="24" customHeight="1">
      <c r="A20" s="4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" customHeight="1">
      <c r="A21" s="4"/>
      <c r="B21" s="64" t="s">
        <v>30</v>
      </c>
      <c r="C21" s="67" t="s">
        <v>31</v>
      </c>
      <c r="D21" s="68">
        <v>4</v>
      </c>
      <c r="E21" s="67" t="s">
        <v>32</v>
      </c>
      <c r="F21" s="69">
        <v>35000</v>
      </c>
      <c r="G21" s="70">
        <f>+F21*D21</f>
        <v>140000</v>
      </c>
    </row>
    <row r="22" spans="1:7" ht="12" customHeight="1">
      <c r="A22" s="4"/>
      <c r="B22" s="65" t="s">
        <v>33</v>
      </c>
      <c r="C22" s="67" t="s">
        <v>31</v>
      </c>
      <c r="D22" s="68">
        <v>1</v>
      </c>
      <c r="E22" s="67" t="s">
        <v>34</v>
      </c>
      <c r="F22" s="69">
        <v>35000</v>
      </c>
      <c r="G22" s="70">
        <f t="shared" ref="G22" si="0">+F22*D22</f>
        <v>35000</v>
      </c>
    </row>
    <row r="23" spans="1:7" ht="12" customHeight="1">
      <c r="A23" s="4"/>
      <c r="B23" s="65" t="s">
        <v>35</v>
      </c>
      <c r="C23" s="67" t="s">
        <v>31</v>
      </c>
      <c r="D23" s="68">
        <v>0.5</v>
      </c>
      <c r="E23" s="67" t="s">
        <v>34</v>
      </c>
      <c r="F23" s="69">
        <v>35000</v>
      </c>
      <c r="G23" s="70">
        <f>F23*D23</f>
        <v>17500</v>
      </c>
    </row>
    <row r="24" spans="1:7" ht="12.75" customHeight="1">
      <c r="A24" s="4"/>
      <c r="B24" s="66" t="s">
        <v>36</v>
      </c>
      <c r="C24" s="71"/>
      <c r="D24" s="71"/>
      <c r="E24" s="71"/>
      <c r="F24" s="72"/>
      <c r="G24" s="73">
        <f>SUM(G21:G22)</f>
        <v>175000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37</v>
      </c>
      <c r="C26" s="21"/>
      <c r="D26" s="21"/>
      <c r="E26" s="21"/>
      <c r="F26" s="19"/>
      <c r="G26" s="19"/>
    </row>
    <row r="27" spans="1:7" ht="24" customHeight="1">
      <c r="A27" s="4"/>
      <c r="B27" s="74" t="s">
        <v>24</v>
      </c>
      <c r="C27" s="63" t="s">
        <v>25</v>
      </c>
      <c r="D27" s="63" t="s">
        <v>26</v>
      </c>
      <c r="E27" s="74" t="s">
        <v>27</v>
      </c>
      <c r="F27" s="63" t="s">
        <v>28</v>
      </c>
      <c r="G27" s="74" t="s">
        <v>29</v>
      </c>
    </row>
    <row r="28" spans="1:7" ht="12" customHeight="1">
      <c r="A28" s="4"/>
      <c r="B28" s="75" t="s">
        <v>38</v>
      </c>
      <c r="C28" s="76"/>
      <c r="D28" s="76"/>
      <c r="E28" s="76"/>
      <c r="F28" s="77"/>
      <c r="G28" s="78"/>
    </row>
    <row r="29" spans="1:7" ht="12" customHeight="1">
      <c r="A29" s="4"/>
      <c r="B29" s="66" t="s">
        <v>39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40</v>
      </c>
      <c r="C31" s="21"/>
      <c r="D31" s="21"/>
      <c r="E31" s="21"/>
      <c r="F31" s="19"/>
      <c r="G31" s="19"/>
    </row>
    <row r="32" spans="1:7" ht="24" customHeight="1">
      <c r="A32" s="4"/>
      <c r="B32" s="74" t="s">
        <v>24</v>
      </c>
      <c r="C32" s="74" t="s">
        <v>25</v>
      </c>
      <c r="D32" s="74" t="s">
        <v>41</v>
      </c>
      <c r="E32" s="74" t="s">
        <v>27</v>
      </c>
      <c r="F32" s="63" t="s">
        <v>28</v>
      </c>
      <c r="G32" s="74" t="s">
        <v>29</v>
      </c>
    </row>
    <row r="33" spans="1:11" ht="12.75" customHeight="1">
      <c r="A33" s="4"/>
      <c r="B33" s="79" t="s">
        <v>42</v>
      </c>
      <c r="C33" s="82" t="s">
        <v>96</v>
      </c>
      <c r="D33" s="82">
        <v>1</v>
      </c>
      <c r="E33" s="82" t="s">
        <v>43</v>
      </c>
      <c r="F33" s="83">
        <v>75000</v>
      </c>
      <c r="G33" s="84">
        <f>+F33*D33*1.19</f>
        <v>89250</v>
      </c>
    </row>
    <row r="34" spans="1:11" ht="12.75" customHeight="1">
      <c r="A34" s="4"/>
      <c r="B34" s="79" t="s">
        <v>97</v>
      </c>
      <c r="C34" s="82" t="s">
        <v>96</v>
      </c>
      <c r="D34" s="82">
        <v>2</v>
      </c>
      <c r="E34" s="82" t="s">
        <v>43</v>
      </c>
      <c r="F34" s="83">
        <v>55000</v>
      </c>
      <c r="G34" s="84">
        <f>+F36*D34*1.19</f>
        <v>107100</v>
      </c>
    </row>
    <row r="35" spans="1:11" ht="12.75" customHeight="1">
      <c r="A35" s="4"/>
      <c r="B35" s="80" t="s">
        <v>44</v>
      </c>
      <c r="C35" s="82" t="s">
        <v>96</v>
      </c>
      <c r="D35" s="85">
        <v>1</v>
      </c>
      <c r="E35" s="82" t="s">
        <v>43</v>
      </c>
      <c r="F35" s="83">
        <v>25000</v>
      </c>
      <c r="G35" s="84">
        <f t="shared" ref="G35:G36" si="1">+F35*D35*1.19</f>
        <v>29750</v>
      </c>
    </row>
    <row r="36" spans="1:11" ht="12.75" customHeight="1">
      <c r="A36" s="4"/>
      <c r="B36" s="80" t="s">
        <v>45</v>
      </c>
      <c r="C36" s="82" t="s">
        <v>96</v>
      </c>
      <c r="D36" s="85">
        <v>1</v>
      </c>
      <c r="E36" s="82" t="s">
        <v>43</v>
      </c>
      <c r="F36" s="83">
        <v>45000</v>
      </c>
      <c r="G36" s="84">
        <f t="shared" si="1"/>
        <v>53550</v>
      </c>
    </row>
    <row r="37" spans="1:11" ht="12.75" customHeight="1">
      <c r="A37" s="4"/>
      <c r="B37" s="66" t="s">
        <v>46</v>
      </c>
      <c r="C37" s="71"/>
      <c r="D37" s="71"/>
      <c r="E37" s="71"/>
      <c r="F37" s="72"/>
      <c r="G37" s="73">
        <f>SUM(G33:G36)</f>
        <v>279650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47</v>
      </c>
      <c r="C39" s="21"/>
      <c r="D39" s="21"/>
      <c r="E39" s="21"/>
      <c r="F39" s="19"/>
      <c r="G39" s="19"/>
    </row>
    <row r="40" spans="1:11" ht="24" customHeight="1">
      <c r="A40" s="4"/>
      <c r="B40" s="63" t="s">
        <v>48</v>
      </c>
      <c r="C40" s="63" t="s">
        <v>49</v>
      </c>
      <c r="D40" s="63" t="s">
        <v>50</v>
      </c>
      <c r="E40" s="63" t="s">
        <v>27</v>
      </c>
      <c r="F40" s="63" t="s">
        <v>28</v>
      </c>
      <c r="G40" s="63" t="s">
        <v>29</v>
      </c>
      <c r="K40" s="2"/>
    </row>
    <row r="41" spans="1:11" ht="12.75" customHeight="1">
      <c r="A41" s="4"/>
      <c r="B41" s="86" t="s">
        <v>51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52</v>
      </c>
      <c r="C42" s="85" t="s">
        <v>53</v>
      </c>
      <c r="D42" s="85">
        <v>15</v>
      </c>
      <c r="E42" s="82" t="s">
        <v>43</v>
      </c>
      <c r="F42" s="92">
        <v>9800</v>
      </c>
      <c r="G42" s="93">
        <f>+F42*D42*1.19</f>
        <v>174930</v>
      </c>
      <c r="K42" s="2"/>
    </row>
    <row r="43" spans="1:11" ht="13.5" customHeight="1">
      <c r="A43" s="4"/>
      <c r="B43" s="87" t="s">
        <v>54</v>
      </c>
      <c r="C43" s="85" t="s">
        <v>53</v>
      </c>
      <c r="D43" s="85">
        <v>12</v>
      </c>
      <c r="E43" s="82" t="s">
        <v>43</v>
      </c>
      <c r="F43" s="92">
        <v>5100</v>
      </c>
      <c r="G43" s="93">
        <f t="shared" ref="G43:G50" si="2">+F43*D43*1.19</f>
        <v>72828</v>
      </c>
      <c r="K43" s="2"/>
    </row>
    <row r="44" spans="1:11" ht="14.25" customHeight="1">
      <c r="A44" s="4"/>
      <c r="B44" s="88" t="s">
        <v>55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56</v>
      </c>
      <c r="C45" s="85" t="s">
        <v>53</v>
      </c>
      <c r="D45" s="85">
        <v>120</v>
      </c>
      <c r="E45" s="82" t="s">
        <v>43</v>
      </c>
      <c r="F45" s="92">
        <v>1400</v>
      </c>
      <c r="G45" s="93">
        <f t="shared" si="2"/>
        <v>199920</v>
      </c>
      <c r="K45" s="2"/>
    </row>
    <row r="46" spans="1:11" ht="12.75" customHeight="1">
      <c r="A46" s="4"/>
      <c r="B46" s="87" t="s">
        <v>57</v>
      </c>
      <c r="C46" s="85" t="s">
        <v>53</v>
      </c>
      <c r="D46" s="85">
        <v>80</v>
      </c>
      <c r="E46" s="82" t="s">
        <v>43</v>
      </c>
      <c r="F46" s="92">
        <v>1640</v>
      </c>
      <c r="G46" s="93">
        <f t="shared" si="2"/>
        <v>156128</v>
      </c>
    </row>
    <row r="47" spans="1:11" ht="12.75" customHeight="1">
      <c r="A47" s="4"/>
      <c r="B47" s="88" t="s">
        <v>58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98</v>
      </c>
      <c r="C48" s="85" t="s">
        <v>53</v>
      </c>
      <c r="D48" s="85">
        <v>1</v>
      </c>
      <c r="E48" s="82" t="s">
        <v>43</v>
      </c>
      <c r="F48" s="92">
        <v>24700</v>
      </c>
      <c r="G48" s="93">
        <f t="shared" si="2"/>
        <v>29393</v>
      </c>
    </row>
    <row r="49" spans="1:255" ht="12.75" customHeight="1">
      <c r="A49" s="4"/>
      <c r="B49" s="88" t="s">
        <v>59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99</v>
      </c>
      <c r="C50" s="85" t="s">
        <v>60</v>
      </c>
      <c r="D50" s="85">
        <v>1</v>
      </c>
      <c r="E50" s="85" t="s">
        <v>61</v>
      </c>
      <c r="F50" s="92">
        <v>15300</v>
      </c>
      <c r="G50" s="93">
        <f t="shared" si="2"/>
        <v>18207</v>
      </c>
    </row>
    <row r="51" spans="1:255" ht="13.5" customHeight="1">
      <c r="A51" s="4"/>
      <c r="B51" s="66" t="s">
        <v>62</v>
      </c>
      <c r="C51" s="71"/>
      <c r="D51" s="71"/>
      <c r="E51" s="71"/>
      <c r="F51" s="72"/>
      <c r="G51" s="73">
        <f>SUM(G41:G50)</f>
        <v>651406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63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64</v>
      </c>
      <c r="C54" s="63" t="s">
        <v>49</v>
      </c>
      <c r="D54" s="63" t="s">
        <v>65</v>
      </c>
      <c r="E54" s="74" t="s">
        <v>27</v>
      </c>
      <c r="F54" s="63" t="s">
        <v>28</v>
      </c>
      <c r="G54" s="74" t="s">
        <v>29</v>
      </c>
    </row>
    <row r="55" spans="1:255" ht="18" customHeight="1">
      <c r="A55" s="4"/>
      <c r="B55" s="94" t="s">
        <v>66</v>
      </c>
      <c r="C55" s="76" t="s">
        <v>67</v>
      </c>
      <c r="D55" s="76">
        <v>500</v>
      </c>
      <c r="E55" s="76" t="s">
        <v>68</v>
      </c>
      <c r="F55" s="95">
        <v>1000</v>
      </c>
      <c r="G55" s="95">
        <f t="shared" ref="G55" si="3">F55*D55</f>
        <v>500000</v>
      </c>
    </row>
    <row r="56" spans="1:255" ht="13.5" customHeight="1">
      <c r="A56" s="4"/>
      <c r="B56" s="66" t="s">
        <v>69</v>
      </c>
      <c r="C56" s="71"/>
      <c r="D56" s="71"/>
      <c r="E56" s="71"/>
      <c r="F56" s="72"/>
      <c r="G56" s="73">
        <f>SUM(G55:G55)</f>
        <v>500000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70</v>
      </c>
      <c r="C58" s="97"/>
      <c r="D58" s="97"/>
      <c r="E58" s="97"/>
      <c r="F58" s="97"/>
      <c r="G58" s="98">
        <f>G24+G37+G51+G56</f>
        <v>1606056</v>
      </c>
    </row>
    <row r="59" spans="1:255" ht="12" customHeight="1">
      <c r="A59" s="4"/>
      <c r="B59" s="99" t="s">
        <v>71</v>
      </c>
      <c r="C59" s="7"/>
      <c r="D59" s="7"/>
      <c r="E59" s="7"/>
      <c r="F59" s="7"/>
      <c r="G59" s="100">
        <f>G58*0.05</f>
        <v>80302.8</v>
      </c>
    </row>
    <row r="60" spans="1:255" ht="12" customHeight="1">
      <c r="A60" s="4"/>
      <c r="B60" s="101" t="s">
        <v>72</v>
      </c>
      <c r="C60" s="6"/>
      <c r="D60" s="6"/>
      <c r="E60" s="6"/>
      <c r="F60" s="6"/>
      <c r="G60" s="102">
        <f>G59+G58</f>
        <v>1686358.8</v>
      </c>
    </row>
    <row r="61" spans="1:255" ht="12" customHeight="1">
      <c r="A61" s="4"/>
      <c r="B61" s="99" t="s">
        <v>73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74</v>
      </c>
      <c r="C62" s="104"/>
      <c r="D62" s="104"/>
      <c r="E62" s="104"/>
      <c r="F62" s="104"/>
      <c r="G62" s="105">
        <f>G61-G60</f>
        <v>813641.2</v>
      </c>
    </row>
    <row r="63" spans="1:255" s="36" customFormat="1" ht="12" customHeight="1">
      <c r="A63" s="9"/>
      <c r="B63" s="10" t="s">
        <v>75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76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77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78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79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80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81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82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83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64</v>
      </c>
      <c r="C74" s="49" t="s">
        <v>84</v>
      </c>
      <c r="D74" s="50" t="s">
        <v>85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86</v>
      </c>
      <c r="C75" s="52">
        <f>G24</f>
        <v>175000</v>
      </c>
      <c r="D75" s="53">
        <f>(C75/C81)</f>
        <v>0.10377388252132345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87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88</v>
      </c>
      <c r="C77" s="52">
        <f>G37</f>
        <v>279650</v>
      </c>
      <c r="D77" s="53">
        <f>(C77/C81)</f>
        <v>0.16583066426907489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48</v>
      </c>
      <c r="C78" s="52">
        <f>G51</f>
        <v>651406</v>
      </c>
      <c r="D78" s="53">
        <f>(C78/C81)</f>
        <v>0.38627959838677273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89</v>
      </c>
      <c r="C79" s="55">
        <f>G56</f>
        <v>500000</v>
      </c>
      <c r="D79" s="53">
        <f>(C79/C81)</f>
        <v>0.2964968072037813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90</v>
      </c>
      <c r="C80" s="55">
        <f>G59</f>
        <v>80302.8</v>
      </c>
      <c r="D80" s="53">
        <f>(C80/C81)</f>
        <v>4.7619047619047616E-2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91</v>
      </c>
      <c r="C81" s="56">
        <f>SUM(C75:C80)</f>
        <v>1686358.8</v>
      </c>
      <c r="D81" s="57">
        <f>SUM(D75:D80)</f>
        <v>1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92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93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94</v>
      </c>
      <c r="C86" s="60">
        <f>(1686359/C85)</f>
        <v>4215.8975</v>
      </c>
      <c r="D86" s="60">
        <f>1686359/D85</f>
        <v>3372.7179999999998</v>
      </c>
      <c r="E86" s="60">
        <f>(1686359/E85)</f>
        <v>2810.5983333333334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95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2023-02-13T15:30:14Z</cp:lastPrinted>
  <dcterms:created xsi:type="dcterms:W3CDTF">2020-11-27T12:49:26Z</dcterms:created>
  <dcterms:modified xsi:type="dcterms:W3CDTF">2023-03-21T17:50:01Z</dcterms:modified>
  <cp:category/>
  <cp:contentStatus/>
</cp:coreProperties>
</file>