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Festulolium Trébol rosado" sheetId="15" r:id="rId1"/>
  </sheets>
  <externalReferences>
    <externalReference r:id="rId2"/>
  </externalReferences>
  <definedNames>
    <definedName name="_xlnm.Print_Area" localSheetId="0">'Festulolium Trébol rosado'!$A$1:$G$86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5" l="1"/>
  <c r="G53" i="15" s="1"/>
  <c r="C76" i="15" s="1"/>
  <c r="G47" i="15"/>
  <c r="G46" i="15"/>
  <c r="G44" i="15"/>
  <c r="G43" i="15"/>
  <c r="G41" i="15"/>
  <c r="G40" i="15"/>
  <c r="G34" i="15"/>
  <c r="G33" i="15"/>
  <c r="G32" i="15"/>
  <c r="G31" i="15"/>
  <c r="G21" i="15"/>
  <c r="G20" i="15"/>
  <c r="G11" i="15"/>
  <c r="G58" i="15" s="1"/>
  <c r="G27" i="15"/>
  <c r="C73" i="15" s="1"/>
  <c r="C12" i="15"/>
  <c r="C11" i="15"/>
  <c r="G48" i="15" l="1"/>
  <c r="C75" i="15" s="1"/>
  <c r="G35" i="15"/>
  <c r="C74" i="15" s="1"/>
  <c r="G22" i="15"/>
  <c r="G55" i="15" l="1"/>
  <c r="G56" i="15" s="1"/>
  <c r="C77" i="15" s="1"/>
  <c r="C72" i="15"/>
  <c r="G57" i="15" l="1"/>
  <c r="D83" i="15" s="1"/>
  <c r="C78" i="15"/>
  <c r="D72" i="15" s="1"/>
  <c r="E83" i="15" l="1"/>
  <c r="G59" i="15"/>
  <c r="C83" i="15"/>
  <c r="D75" i="15"/>
  <c r="D77" i="15"/>
  <c r="D76" i="15"/>
  <c r="D73" i="15"/>
  <c r="D74" i="15"/>
  <c r="D78" i="15" l="1"/>
</calcChain>
</file>

<file path=xl/sharedStrings.xml><?xml version="1.0" encoding="utf-8"?>
<sst xmlns="http://schemas.openxmlformats.org/spreadsheetml/2006/main" count="133" uniqueCount="94">
  <si>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</si>
  <si>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</si>
  <si>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</si>
  <si>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</si>
  <si>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</si>
  <si>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</si>
  <si>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</si>
  <si>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</si>
  <si>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</si>
  <si>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</si>
  <si>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</si>
  <si>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</si>
  <si>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</si>
  <si>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</si>
  <si>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</si>
  <si>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</si>
  <si>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</si>
  <si>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</si>
  <si>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</si>
  <si>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</si>
  <si>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</si>
  <si>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</si>
  <si>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</si>
  <si>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</si>
  <si>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</si>
  <si>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</si>
  <si>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</si>
  <si>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</si>
  <si>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</si>
  <si>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</si>
  <si>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</si>
  <si>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</si>
  <si>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</si>
  <si>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</si>
  <si>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</si>
  <si>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</si>
  <si>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</si>
  <si>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</si>
  <si>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</si>
  <si>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</si>
  <si>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</si>
  <si>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</si>
  <si>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</si>
  <si>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</si>
  <si>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</si>
  <si>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</si>
  <si>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</si>
  <si>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</si>
  <si>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</si>
  <si>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</si>
  <si>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</si>
  <si>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</si>
  <si>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</si>
  <si>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</si>
  <si>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</si>
  <si>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</si>
  <si>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</si>
  <si>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</si>
  <si>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</si>
  <si>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</si>
  <si>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</si>
  <si>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</si>
  <si>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SEMILLAS</t>
  </si>
  <si>
    <t>lts</t>
  </si>
  <si>
    <t>ABRIL-MAYO</t>
  </si>
  <si>
    <t>MCPA</t>
  </si>
  <si>
    <t>sequia</t>
  </si>
  <si>
    <t>Locales</t>
  </si>
  <si>
    <t>octubre</t>
  </si>
  <si>
    <t>marzo</t>
  </si>
  <si>
    <t>CONTROL DE MALEZAS</t>
  </si>
  <si>
    <t>JUNIO-JULIO</t>
  </si>
  <si>
    <t>SFT</t>
  </si>
  <si>
    <t>Anual</t>
  </si>
  <si>
    <t>ESCENARIOS COSTO UNITARIO  ($/U)</t>
  </si>
  <si>
    <t>Trebol Rosado/Festulolium</t>
  </si>
  <si>
    <t>RENDIMIENTO (fardos/Há.)</t>
  </si>
  <si>
    <t>PRECIO ESPERADO ($/fardo)</t>
  </si>
  <si>
    <t>VENTA DE FARDOS</t>
  </si>
  <si>
    <t>JUNIO JULIO</t>
  </si>
  <si>
    <t>LABORES CULTURALES</t>
  </si>
  <si>
    <t>ARADURA</t>
  </si>
  <si>
    <t>RASTRAJE</t>
  </si>
  <si>
    <t>RODILLO</t>
  </si>
  <si>
    <t>SIEMBRA Y FERTILIZACION</t>
  </si>
  <si>
    <t>TREBOL ROSADO QUIÑEQUELI</t>
  </si>
  <si>
    <t>FESTULOLIUM</t>
  </si>
  <si>
    <t>MURIATO DE POTASIO</t>
  </si>
  <si>
    <t>CAL</t>
  </si>
  <si>
    <t>Enfardado</t>
  </si>
  <si>
    <t>Dicembre</t>
  </si>
  <si>
    <t>JM</t>
  </si>
  <si>
    <t>Rendimiento (fardos/hà)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</si>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</sst>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7" fillId="0" borderId="14"/>
    <xf numFmtId="166" fontId="18" fillId="0" borderId="14" applyFont="0" applyFill="0" applyBorder="0" applyAlignment="0" applyProtection="0"/>
  </cellStyleXfs>
  <cellXfs count="127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3" fontId="7" fillId="3" borderId="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3" fillId="7" borderId="14" xfId="0" applyFont="1" applyFill="1" applyBorder="1" applyAlignment="1"/>
    <xf numFmtId="49" fontId="11" fillId="8" borderId="15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5" fillId="2" borderId="14" xfId="0" applyNumberFormat="1" applyFont="1" applyFill="1" applyBorder="1" applyAlignment="1">
      <alignment vertical="center"/>
    </xf>
    <xf numFmtId="0" fontId="13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9" fontId="11" fillId="8" borderId="25" xfId="0" applyNumberFormat="1" applyFont="1" applyFill="1" applyBorder="1" applyAlignment="1">
      <alignment vertical="center"/>
    </xf>
    <xf numFmtId="49" fontId="13" fillId="8" borderId="26" xfId="0" applyNumberFormat="1" applyFont="1" applyFill="1" applyBorder="1" applyAlignment="1"/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8" borderId="29" xfId="0" applyNumberFormat="1" applyFont="1" applyFill="1" applyBorder="1" applyAlignment="1">
      <alignment vertical="center"/>
    </xf>
    <xf numFmtId="165" fontId="11" fillId="8" borderId="30" xfId="0" applyNumberFormat="1" applyFont="1" applyFill="1" applyBorder="1" applyAlignment="1">
      <alignment vertical="center"/>
    </xf>
    <xf numFmtId="9" fontId="11" fillId="8" borderId="31" xfId="0" applyNumberFormat="1" applyFont="1" applyFill="1" applyBorder="1" applyAlignment="1">
      <alignment vertical="center"/>
    </xf>
    <xf numFmtId="0" fontId="13" fillId="9" borderId="34" xfId="0" applyFont="1" applyFill="1" applyBorder="1" applyAlignment="1"/>
    <xf numFmtId="0" fontId="13" fillId="2" borderId="14" xfId="0" applyFont="1" applyFill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1" fillId="7" borderId="14" xfId="0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11" fillId="8" borderId="44" xfId="0" applyNumberFormat="1" applyFont="1" applyFill="1" applyBorder="1" applyAlignment="1">
      <alignment vertical="center"/>
    </xf>
    <xf numFmtId="0" fontId="11" fillId="8" borderId="45" xfId="0" applyNumberFormat="1" applyFont="1" applyFill="1" applyBorder="1" applyAlignment="1">
      <alignment vertical="center"/>
    </xf>
    <xf numFmtId="0" fontId="11" fillId="8" borderId="46" xfId="0" applyNumberFormat="1" applyFont="1" applyFill="1" applyBorder="1" applyAlignment="1">
      <alignment vertical="center"/>
    </xf>
    <xf numFmtId="165" fontId="11" fillId="8" borderId="31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/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19" fillId="3" borderId="47" xfId="0" applyNumberFormat="1" applyFont="1" applyFill="1" applyBorder="1" applyAlignment="1">
      <alignment vertical="center" wrapText="1"/>
    </xf>
    <xf numFmtId="0" fontId="20" fillId="10" borderId="47" xfId="0" applyFont="1" applyFill="1" applyBorder="1" applyAlignment="1">
      <alignment horizontal="right" wrapText="1"/>
    </xf>
    <xf numFmtId="49" fontId="4" fillId="2" borderId="47" xfId="0" applyNumberFormat="1" applyFont="1" applyFill="1" applyBorder="1" applyAlignment="1">
      <alignment vertical="center" wrapText="1"/>
    </xf>
    <xf numFmtId="0" fontId="20" fillId="10" borderId="47" xfId="0" applyFont="1" applyFill="1" applyBorder="1" applyAlignment="1">
      <alignment horizontal="right"/>
    </xf>
    <xf numFmtId="0" fontId="4" fillId="2" borderId="47" xfId="0" applyNumberFormat="1" applyFont="1" applyFill="1" applyBorder="1" applyAlignment="1">
      <alignment horizontal="right" wrapText="1"/>
    </xf>
    <xf numFmtId="0" fontId="4" fillId="2" borderId="47" xfId="0" applyNumberFormat="1" applyFont="1" applyFill="1" applyBorder="1" applyAlignment="1">
      <alignment horizontal="right"/>
    </xf>
    <xf numFmtId="17" fontId="4" fillId="2" borderId="47" xfId="0" applyNumberFormat="1" applyFont="1" applyFill="1" applyBorder="1" applyAlignment="1">
      <alignment horizontal="right"/>
    </xf>
    <xf numFmtId="0" fontId="2" fillId="2" borderId="52" xfId="0" applyFont="1" applyFill="1" applyBorder="1" applyAlignment="1"/>
    <xf numFmtId="0" fontId="5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3" fontId="20" fillId="10" borderId="47" xfId="0" applyNumberFormat="1" applyFont="1" applyFill="1" applyBorder="1" applyAlignment="1">
      <alignment horizontal="right"/>
    </xf>
    <xf numFmtId="17" fontId="20" fillId="10" borderId="47" xfId="0" applyNumberFormat="1" applyFont="1" applyFill="1" applyBorder="1" applyAlignment="1">
      <alignment horizontal="right"/>
    </xf>
    <xf numFmtId="0" fontId="20" fillId="10" borderId="47" xfId="0" applyFont="1" applyFill="1" applyBorder="1" applyAlignment="1">
      <alignment horizontal="right" vertical="center" wrapText="1"/>
    </xf>
    <xf numFmtId="17" fontId="20" fillId="10" borderId="47" xfId="0" applyNumberFormat="1" applyFont="1" applyFill="1" applyBorder="1" applyAlignment="1">
      <alignment horizontal="right" vertical="center" wrapText="1"/>
    </xf>
    <xf numFmtId="49" fontId="1" fillId="3" borderId="53" xfId="0" applyNumberFormat="1" applyFont="1" applyFill="1" applyBorder="1" applyAlignment="1">
      <alignment horizontal="center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3" fontId="20" fillId="10" borderId="47" xfId="0" applyNumberFormat="1" applyFont="1" applyFill="1" applyBorder="1"/>
    <xf numFmtId="3" fontId="20" fillId="10" borderId="47" xfId="0" applyNumberFormat="1" applyFont="1" applyFill="1" applyBorder="1" applyAlignment="1">
      <alignment horizontal="center"/>
    </xf>
    <xf numFmtId="3" fontId="21" fillId="10" borderId="47" xfId="0" applyNumberFormat="1" applyFont="1" applyFill="1" applyBorder="1"/>
    <xf numFmtId="3" fontId="3" fillId="3" borderId="49" xfId="0" applyNumberFormat="1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horizontal="center" vertical="center"/>
    </xf>
    <xf numFmtId="3" fontId="21" fillId="0" borderId="47" xfId="1" applyNumberFormat="1" applyFont="1" applyBorder="1"/>
    <xf numFmtId="3" fontId="21" fillId="0" borderId="47" xfId="1" applyNumberFormat="1" applyFont="1" applyBorder="1" applyAlignment="1">
      <alignment horizontal="center"/>
    </xf>
    <xf numFmtId="3" fontId="21" fillId="0" borderId="47" xfId="0" applyNumberFormat="1" applyFont="1" applyBorder="1" applyAlignment="1">
      <alignment horizontal="center"/>
    </xf>
    <xf numFmtId="3" fontId="20" fillId="0" borderId="47" xfId="0" applyNumberFormat="1" applyFont="1" applyBorder="1" applyAlignment="1">
      <alignment horizontal="right"/>
    </xf>
    <xf numFmtId="3" fontId="21" fillId="0" borderId="47" xfId="0" applyNumberFormat="1" applyFont="1" applyBorder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7" fillId="3" borderId="49" xfId="0" applyNumberFormat="1" applyFont="1" applyFill="1" applyBorder="1" applyAlignment="1">
      <alignment vertical="center"/>
    </xf>
    <xf numFmtId="3" fontId="21" fillId="10" borderId="47" xfId="1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center" vertical="center"/>
    </xf>
    <xf numFmtId="3" fontId="22" fillId="10" borderId="47" xfId="0" applyNumberFormat="1" applyFont="1" applyFill="1" applyBorder="1" applyAlignment="1">
      <alignment wrapText="1"/>
    </xf>
    <xf numFmtId="3" fontId="20" fillId="10" borderId="47" xfId="0" applyNumberFormat="1" applyFont="1" applyFill="1" applyBorder="1" applyAlignment="1">
      <alignment wrapText="1"/>
    </xf>
    <xf numFmtId="3" fontId="20" fillId="10" borderId="47" xfId="0" applyNumberFormat="1" applyFont="1" applyFill="1" applyBorder="1" applyAlignment="1">
      <alignment horizontal="center" wrapText="1"/>
    </xf>
    <xf numFmtId="3" fontId="20" fillId="10" borderId="47" xfId="0" applyNumberFormat="1" applyFont="1" applyFill="1" applyBorder="1" applyAlignment="1">
      <alignment horizontal="right" vertical="center"/>
    </xf>
    <xf numFmtId="3" fontId="23" fillId="10" borderId="47" xfId="0" applyNumberFormat="1" applyFont="1" applyFill="1" applyBorder="1"/>
    <xf numFmtId="3" fontId="7" fillId="3" borderId="49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16" fillId="9" borderId="32" xfId="0" applyNumberFormat="1" applyFont="1" applyFill="1" applyBorder="1" applyAlignment="1">
      <alignment vertical="center"/>
    </xf>
    <xf numFmtId="0" fontId="11" fillId="9" borderId="33" xfId="0" applyFont="1" applyFill="1" applyBorder="1" applyAlignment="1">
      <alignment vertical="center"/>
    </xf>
    <xf numFmtId="49" fontId="19" fillId="3" borderId="47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wrapText="1"/>
    </xf>
    <xf numFmtId="0" fontId="20" fillId="10" borderId="47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6</xdr:row>
      <xdr:rowOff>117809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5905500" cy="1260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4"/>
  <sheetViews>
    <sheetView tabSelected="1" workbookViewId="0">
      <selection sqref="A1:G86"/>
    </sheetView>
  </sheetViews>
  <sheetFormatPr baseColWidth="10" defaultRowHeight="15" x14ac:dyDescent="0.25"/>
  <cols>
    <col min="1" max="1" width="5.140625" customWidth="1"/>
    <col min="2" max="2" width="19.85546875" customWidth="1"/>
    <col min="3" max="3" width="19.42578125" customWidth="1"/>
    <col min="7" max="7" width="14.8554687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5"/>
      <c r="C7" s="75"/>
      <c r="D7" s="1"/>
      <c r="E7" s="75"/>
      <c r="F7" s="75"/>
      <c r="G7" s="75"/>
    </row>
    <row r="8" spans="2:7" ht="28.5" customHeight="1" x14ac:dyDescent="0.25">
      <c r="B8" s="78" t="s">
        <v>0</v>
      </c>
      <c r="C8" s="79" t="s">
        <v>75</v>
      </c>
      <c r="D8" s="85"/>
      <c r="E8" s="124" t="s">
        <v>76</v>
      </c>
      <c r="F8" s="124"/>
      <c r="G8" s="89">
        <v>500</v>
      </c>
    </row>
    <row r="9" spans="2:7" ht="15" customHeight="1" x14ac:dyDescent="0.25">
      <c r="B9" s="80" t="s">
        <v>1</v>
      </c>
      <c r="C9" s="81" t="s">
        <v>67</v>
      </c>
      <c r="D9" s="86"/>
      <c r="E9" s="125" t="s">
        <v>2</v>
      </c>
      <c r="F9" s="125"/>
      <c r="G9" s="90" t="s">
        <v>69</v>
      </c>
    </row>
    <row r="10" spans="2:7" x14ac:dyDescent="0.25">
      <c r="B10" s="80" t="s">
        <v>3</v>
      </c>
      <c r="C10" s="82" t="s">
        <v>4</v>
      </c>
      <c r="D10" s="86"/>
      <c r="E10" s="125" t="s">
        <v>77</v>
      </c>
      <c r="F10" s="125"/>
      <c r="G10" s="89">
        <v>4480</v>
      </c>
    </row>
    <row r="11" spans="2:7" x14ac:dyDescent="0.25">
      <c r="B11" s="80" t="s">
        <v>5</v>
      </c>
      <c r="C11" s="82" t="str">
        <f>'[1]Acelga crespa'!$C$9</f>
        <v>BIO BIO</v>
      </c>
      <c r="D11" s="86"/>
      <c r="E11" s="74" t="s">
        <v>6</v>
      </c>
      <c r="F11" s="74"/>
      <c r="G11" s="89">
        <f>G8*G10</f>
        <v>2240000</v>
      </c>
    </row>
    <row r="12" spans="2:7" x14ac:dyDescent="0.25">
      <c r="B12" s="80" t="s">
        <v>7</v>
      </c>
      <c r="C12" s="83" t="str">
        <f>'[1]Acelga crespa'!$C$10</f>
        <v>CONCEPCION</v>
      </c>
      <c r="D12" s="86"/>
      <c r="E12" s="125" t="s">
        <v>8</v>
      </c>
      <c r="F12" s="125"/>
      <c r="G12" s="91" t="s">
        <v>78</v>
      </c>
    </row>
    <row r="13" spans="2:7" x14ac:dyDescent="0.25">
      <c r="B13" s="80" t="s">
        <v>9</v>
      </c>
      <c r="C13" s="83" t="s">
        <v>61</v>
      </c>
      <c r="D13" s="86"/>
      <c r="E13" s="125" t="s">
        <v>10</v>
      </c>
      <c r="F13" s="125"/>
      <c r="G13" s="92" t="s">
        <v>68</v>
      </c>
    </row>
    <row r="14" spans="2:7" x14ac:dyDescent="0.25">
      <c r="B14" s="80" t="s">
        <v>11</v>
      </c>
      <c r="C14" s="84">
        <v>44896</v>
      </c>
      <c r="D14" s="86"/>
      <c r="E14" s="126" t="s">
        <v>12</v>
      </c>
      <c r="F14" s="126"/>
      <c r="G14" s="81" t="s">
        <v>66</v>
      </c>
    </row>
    <row r="15" spans="2:7" x14ac:dyDescent="0.25">
      <c r="B15" s="76"/>
      <c r="C15" s="77"/>
      <c r="D15" s="2"/>
      <c r="E15" s="87"/>
      <c r="F15" s="87"/>
      <c r="G15" s="88"/>
    </row>
    <row r="16" spans="2:7" x14ac:dyDescent="0.25">
      <c r="B16" s="120" t="s">
        <v>13</v>
      </c>
      <c r="C16" s="121"/>
      <c r="D16" s="121"/>
      <c r="E16" s="121"/>
      <c r="F16" s="121"/>
      <c r="G16" s="121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14</v>
      </c>
      <c r="C18" s="7"/>
      <c r="D18" s="8"/>
      <c r="E18" s="8"/>
      <c r="F18" s="8"/>
      <c r="G18" s="8"/>
    </row>
    <row r="19" spans="2:7" ht="24" x14ac:dyDescent="0.25">
      <c r="B19" s="93" t="s">
        <v>15</v>
      </c>
      <c r="C19" s="93" t="s">
        <v>16</v>
      </c>
      <c r="D19" s="93" t="s">
        <v>17</v>
      </c>
      <c r="E19" s="93" t="s">
        <v>18</v>
      </c>
      <c r="F19" s="93" t="s">
        <v>19</v>
      </c>
      <c r="G19" s="93" t="s">
        <v>20</v>
      </c>
    </row>
    <row r="20" spans="2:7" x14ac:dyDescent="0.25">
      <c r="B20" s="98" t="s">
        <v>70</v>
      </c>
      <c r="C20" s="99" t="s">
        <v>21</v>
      </c>
      <c r="D20" s="99">
        <v>2</v>
      </c>
      <c r="E20" s="99" t="s">
        <v>79</v>
      </c>
      <c r="F20" s="89">
        <v>28000</v>
      </c>
      <c r="G20" s="100">
        <f t="shared" ref="G20:G21" si="0">F20*D20</f>
        <v>56000</v>
      </c>
    </row>
    <row r="21" spans="2:7" x14ac:dyDescent="0.25">
      <c r="B21" s="98" t="s">
        <v>80</v>
      </c>
      <c r="C21" s="99" t="s">
        <v>21</v>
      </c>
      <c r="D21" s="99">
        <v>6</v>
      </c>
      <c r="E21" s="99" t="s">
        <v>73</v>
      </c>
      <c r="F21" s="89">
        <v>28000</v>
      </c>
      <c r="G21" s="100">
        <f t="shared" si="0"/>
        <v>168000</v>
      </c>
    </row>
    <row r="22" spans="2:7" x14ac:dyDescent="0.25">
      <c r="B22" s="94" t="s">
        <v>22</v>
      </c>
      <c r="C22" s="95"/>
      <c r="D22" s="95"/>
      <c r="E22" s="95"/>
      <c r="F22" s="96"/>
      <c r="G22" s="97">
        <f>SUM(G20:G21)</f>
        <v>224000</v>
      </c>
    </row>
    <row r="23" spans="2:7" x14ac:dyDescent="0.25">
      <c r="B23" s="3"/>
      <c r="C23" s="5"/>
      <c r="D23" s="5"/>
      <c r="E23" s="5"/>
      <c r="F23" s="9"/>
      <c r="G23" s="9"/>
    </row>
    <row r="24" spans="2:7" x14ac:dyDescent="0.25">
      <c r="B24" s="10" t="s">
        <v>23</v>
      </c>
      <c r="C24" s="11"/>
      <c r="D24" s="12"/>
      <c r="E24" s="12"/>
      <c r="F24" s="13"/>
      <c r="G24" s="13"/>
    </row>
    <row r="25" spans="2:7" ht="24" x14ac:dyDescent="0.25">
      <c r="B25" s="72" t="s">
        <v>15</v>
      </c>
      <c r="C25" s="73" t="s">
        <v>16</v>
      </c>
      <c r="D25" s="73" t="s">
        <v>17</v>
      </c>
      <c r="E25" s="72" t="s">
        <v>18</v>
      </c>
      <c r="F25" s="73" t="s">
        <v>19</v>
      </c>
      <c r="G25" s="72" t="s">
        <v>20</v>
      </c>
    </row>
    <row r="26" spans="2:7" x14ac:dyDescent="0.25">
      <c r="B26" s="103"/>
      <c r="C26" s="104"/>
      <c r="D26" s="105">
        <v>0</v>
      </c>
      <c r="E26" s="104"/>
      <c r="F26" s="106"/>
      <c r="G26" s="107">
        <v>0</v>
      </c>
    </row>
    <row r="27" spans="2:7" x14ac:dyDescent="0.25">
      <c r="B27" s="101" t="s">
        <v>24</v>
      </c>
      <c r="C27" s="102"/>
      <c r="D27" s="102"/>
      <c r="E27" s="102"/>
      <c r="F27" s="101"/>
      <c r="G27" s="101">
        <f>SUM(G26:G26)</f>
        <v>0</v>
      </c>
    </row>
    <row r="28" spans="2:7" x14ac:dyDescent="0.25">
      <c r="B28" s="14"/>
      <c r="C28" s="15"/>
      <c r="D28" s="15"/>
      <c r="E28" s="15"/>
      <c r="F28" s="16"/>
      <c r="G28" s="16"/>
    </row>
    <row r="29" spans="2:7" x14ac:dyDescent="0.25">
      <c r="B29" s="10" t="s">
        <v>25</v>
      </c>
      <c r="C29" s="11"/>
      <c r="D29" s="12"/>
      <c r="E29" s="12"/>
      <c r="F29" s="13"/>
      <c r="G29" s="13"/>
    </row>
    <row r="30" spans="2:7" ht="24" x14ac:dyDescent="0.25">
      <c r="B30" s="72" t="s">
        <v>15</v>
      </c>
      <c r="C30" s="72" t="s">
        <v>16</v>
      </c>
      <c r="D30" s="72" t="s">
        <v>17</v>
      </c>
      <c r="E30" s="72" t="s">
        <v>18</v>
      </c>
      <c r="F30" s="73" t="s">
        <v>19</v>
      </c>
      <c r="G30" s="72" t="s">
        <v>20</v>
      </c>
    </row>
    <row r="31" spans="2:7" x14ac:dyDescent="0.25">
      <c r="B31" s="98" t="s">
        <v>81</v>
      </c>
      <c r="C31" s="99" t="s">
        <v>91</v>
      </c>
      <c r="D31" s="99">
        <v>0.25</v>
      </c>
      <c r="E31" s="99" t="s">
        <v>64</v>
      </c>
      <c r="F31" s="89">
        <v>360000</v>
      </c>
      <c r="G31" s="112">
        <f>D31*F31</f>
        <v>90000</v>
      </c>
    </row>
    <row r="32" spans="2:7" x14ac:dyDescent="0.25">
      <c r="B32" s="98" t="s">
        <v>82</v>
      </c>
      <c r="C32" s="99" t="s">
        <v>91</v>
      </c>
      <c r="D32" s="99">
        <v>0.125</v>
      </c>
      <c r="E32" s="99" t="s">
        <v>64</v>
      </c>
      <c r="F32" s="89">
        <v>360000</v>
      </c>
      <c r="G32" s="112">
        <f>D32*F32</f>
        <v>45000</v>
      </c>
    </row>
    <row r="33" spans="2:7" x14ac:dyDescent="0.25">
      <c r="B33" s="98" t="s">
        <v>83</v>
      </c>
      <c r="C33" s="99" t="s">
        <v>91</v>
      </c>
      <c r="D33" s="99">
        <v>0.125</v>
      </c>
      <c r="E33" s="99" t="s">
        <v>64</v>
      </c>
      <c r="F33" s="89">
        <v>360000</v>
      </c>
      <c r="G33" s="112">
        <f>D33*F33</f>
        <v>45000</v>
      </c>
    </row>
    <row r="34" spans="2:7" x14ac:dyDescent="0.25">
      <c r="B34" s="98" t="s">
        <v>84</v>
      </c>
      <c r="C34" s="99" t="s">
        <v>91</v>
      </c>
      <c r="D34" s="99">
        <v>0.25</v>
      </c>
      <c r="E34" s="99" t="s">
        <v>64</v>
      </c>
      <c r="F34" s="89">
        <v>360000</v>
      </c>
      <c r="G34" s="112">
        <f>D34*F34</f>
        <v>90000</v>
      </c>
    </row>
    <row r="35" spans="2:7" x14ac:dyDescent="0.25">
      <c r="B35" s="108" t="s">
        <v>26</v>
      </c>
      <c r="C35" s="109"/>
      <c r="D35" s="109"/>
      <c r="E35" s="109"/>
      <c r="F35" s="110"/>
      <c r="G35" s="111">
        <f>SUM(G31:G34)</f>
        <v>270000</v>
      </c>
    </row>
    <row r="36" spans="2:7" x14ac:dyDescent="0.25">
      <c r="B36" s="14"/>
      <c r="C36" s="15"/>
      <c r="D36" s="15"/>
      <c r="E36" s="15"/>
      <c r="F36" s="16"/>
      <c r="G36" s="16"/>
    </row>
    <row r="37" spans="2:7" x14ac:dyDescent="0.25">
      <c r="B37" s="10" t="s">
        <v>27</v>
      </c>
      <c r="C37" s="11"/>
      <c r="D37" s="12"/>
      <c r="E37" s="12"/>
      <c r="F37" s="13"/>
      <c r="G37" s="13"/>
    </row>
    <row r="38" spans="2:7" ht="24" x14ac:dyDescent="0.25">
      <c r="B38" s="73" t="s">
        <v>28</v>
      </c>
      <c r="C38" s="73" t="s">
        <v>29</v>
      </c>
      <c r="D38" s="73" t="s">
        <v>30</v>
      </c>
      <c r="E38" s="73" t="s">
        <v>18</v>
      </c>
      <c r="F38" s="73" t="s">
        <v>19</v>
      </c>
      <c r="G38" s="73" t="s">
        <v>20</v>
      </c>
    </row>
    <row r="39" spans="2:7" x14ac:dyDescent="0.25">
      <c r="B39" s="114" t="s">
        <v>62</v>
      </c>
      <c r="C39" s="115"/>
      <c r="D39" s="115"/>
      <c r="E39" s="115"/>
      <c r="F39" s="116"/>
      <c r="G39" s="115"/>
    </row>
    <row r="40" spans="2:7" x14ac:dyDescent="0.25">
      <c r="B40" s="100" t="s">
        <v>85</v>
      </c>
      <c r="C40" s="99" t="s">
        <v>32</v>
      </c>
      <c r="D40" s="99">
        <v>15</v>
      </c>
      <c r="E40" s="99" t="s">
        <v>64</v>
      </c>
      <c r="F40" s="117">
        <v>5600</v>
      </c>
      <c r="G40" s="100">
        <f t="shared" ref="G40:G47" si="1">F40*D40</f>
        <v>84000</v>
      </c>
    </row>
    <row r="41" spans="2:7" x14ac:dyDescent="0.25">
      <c r="B41" s="100" t="s">
        <v>86</v>
      </c>
      <c r="C41" s="99" t="s">
        <v>33</v>
      </c>
      <c r="D41" s="99">
        <v>25</v>
      </c>
      <c r="E41" s="99" t="s">
        <v>64</v>
      </c>
      <c r="F41" s="117">
        <v>5040</v>
      </c>
      <c r="G41" s="100">
        <f t="shared" si="1"/>
        <v>126000</v>
      </c>
    </row>
    <row r="42" spans="2:7" x14ac:dyDescent="0.25">
      <c r="B42" s="118" t="s">
        <v>31</v>
      </c>
      <c r="C42" s="99"/>
      <c r="D42" s="99"/>
      <c r="E42" s="99"/>
      <c r="F42" s="117"/>
      <c r="G42" s="100"/>
    </row>
    <row r="43" spans="2:7" x14ac:dyDescent="0.25">
      <c r="B43" s="100" t="s">
        <v>72</v>
      </c>
      <c r="C43" s="99" t="s">
        <v>33</v>
      </c>
      <c r="D43" s="99">
        <v>120</v>
      </c>
      <c r="E43" s="99" t="s">
        <v>64</v>
      </c>
      <c r="F43" s="117">
        <v>291</v>
      </c>
      <c r="G43" s="100">
        <f t="shared" si="1"/>
        <v>34920</v>
      </c>
    </row>
    <row r="44" spans="2:7" x14ac:dyDescent="0.25">
      <c r="B44" s="100" t="s">
        <v>87</v>
      </c>
      <c r="C44" s="99" t="s">
        <v>33</v>
      </c>
      <c r="D44" s="99">
        <v>80</v>
      </c>
      <c r="E44" s="99" t="s">
        <v>64</v>
      </c>
      <c r="F44" s="117">
        <v>358</v>
      </c>
      <c r="G44" s="100">
        <f t="shared" si="1"/>
        <v>28640</v>
      </c>
    </row>
    <row r="45" spans="2:7" x14ac:dyDescent="0.25">
      <c r="B45" s="118" t="s">
        <v>35</v>
      </c>
      <c r="C45" s="99"/>
      <c r="D45" s="99"/>
      <c r="E45" s="99"/>
      <c r="F45" s="117"/>
      <c r="G45" s="100"/>
    </row>
    <row r="46" spans="2:7" x14ac:dyDescent="0.25">
      <c r="B46" s="100" t="s">
        <v>88</v>
      </c>
      <c r="C46" s="99" t="s">
        <v>33</v>
      </c>
      <c r="D46" s="99">
        <v>800</v>
      </c>
      <c r="E46" s="99" t="s">
        <v>64</v>
      </c>
      <c r="F46" s="117">
        <v>67</v>
      </c>
      <c r="G46" s="100">
        <f t="shared" si="1"/>
        <v>53600</v>
      </c>
    </row>
    <row r="47" spans="2:7" x14ac:dyDescent="0.25">
      <c r="B47" s="100" t="s">
        <v>65</v>
      </c>
      <c r="C47" s="99" t="s">
        <v>63</v>
      </c>
      <c r="D47" s="99">
        <v>0.7</v>
      </c>
      <c r="E47" s="99" t="s">
        <v>71</v>
      </c>
      <c r="F47" s="117">
        <v>11536</v>
      </c>
      <c r="G47" s="100">
        <f t="shared" si="1"/>
        <v>8075.2</v>
      </c>
    </row>
    <row r="48" spans="2:7" x14ac:dyDescent="0.25">
      <c r="B48" s="17" t="s">
        <v>34</v>
      </c>
      <c r="C48" s="113"/>
      <c r="D48" s="113"/>
      <c r="E48" s="113"/>
      <c r="F48" s="17"/>
      <c r="G48" s="17">
        <f>SUM(G39:G47)</f>
        <v>335235.20000000001</v>
      </c>
    </row>
    <row r="49" spans="2:7" x14ac:dyDescent="0.25">
      <c r="B49" s="14"/>
      <c r="C49" s="15"/>
      <c r="D49" s="15"/>
      <c r="E49" s="18"/>
      <c r="F49" s="16"/>
      <c r="G49" s="16"/>
    </row>
    <row r="50" spans="2:7" x14ac:dyDescent="0.25">
      <c r="B50" s="10" t="s">
        <v>35</v>
      </c>
      <c r="C50" s="11"/>
      <c r="D50" s="12"/>
      <c r="E50" s="12"/>
      <c r="F50" s="13"/>
      <c r="G50" s="13"/>
    </row>
    <row r="51" spans="2:7" ht="24" x14ac:dyDescent="0.25">
      <c r="B51" s="72" t="s">
        <v>36</v>
      </c>
      <c r="C51" s="73" t="s">
        <v>29</v>
      </c>
      <c r="D51" s="73" t="s">
        <v>30</v>
      </c>
      <c r="E51" s="72" t="s">
        <v>18</v>
      </c>
      <c r="F51" s="73" t="s">
        <v>19</v>
      </c>
      <c r="G51" s="72" t="s">
        <v>20</v>
      </c>
    </row>
    <row r="52" spans="2:7" x14ac:dyDescent="0.25">
      <c r="B52" s="98" t="s">
        <v>89</v>
      </c>
      <c r="C52" s="99" t="s">
        <v>16</v>
      </c>
      <c r="D52" s="99">
        <v>260</v>
      </c>
      <c r="E52" s="99" t="s">
        <v>90</v>
      </c>
      <c r="F52" s="89">
        <v>1680</v>
      </c>
      <c r="G52" s="98">
        <f>+F52*D52</f>
        <v>436800</v>
      </c>
    </row>
    <row r="53" spans="2:7" x14ac:dyDescent="0.25">
      <c r="B53" s="111" t="s">
        <v>37</v>
      </c>
      <c r="C53" s="119"/>
      <c r="D53" s="119"/>
      <c r="E53" s="119"/>
      <c r="F53" s="111"/>
      <c r="G53" s="111">
        <f>SUM(G52:G52)</f>
        <v>436800</v>
      </c>
    </row>
    <row r="54" spans="2:7" x14ac:dyDescent="0.25">
      <c r="B54" s="31"/>
      <c r="C54" s="31"/>
      <c r="D54" s="31"/>
      <c r="E54" s="31"/>
      <c r="F54" s="32"/>
      <c r="G54" s="32"/>
    </row>
    <row r="55" spans="2:7" x14ac:dyDescent="0.25">
      <c r="B55" s="33" t="s">
        <v>38</v>
      </c>
      <c r="C55" s="34"/>
      <c r="D55" s="34"/>
      <c r="E55" s="34"/>
      <c r="F55" s="34"/>
      <c r="G55" s="35">
        <f>G22+G27+G35+G48+G53</f>
        <v>1266035.2</v>
      </c>
    </row>
    <row r="56" spans="2:7" x14ac:dyDescent="0.25">
      <c r="B56" s="36" t="s">
        <v>39</v>
      </c>
      <c r="C56" s="20"/>
      <c r="D56" s="20"/>
      <c r="E56" s="20"/>
      <c r="F56" s="20"/>
      <c r="G56" s="37">
        <f>G55*0.05</f>
        <v>63301.760000000002</v>
      </c>
    </row>
    <row r="57" spans="2:7" x14ac:dyDescent="0.25">
      <c r="B57" s="38" t="s">
        <v>40</v>
      </c>
      <c r="C57" s="19"/>
      <c r="D57" s="19"/>
      <c r="E57" s="19"/>
      <c r="F57" s="19"/>
      <c r="G57" s="39">
        <f>G56+G55</f>
        <v>1329336.96</v>
      </c>
    </row>
    <row r="58" spans="2:7" x14ac:dyDescent="0.25">
      <c r="B58" s="36" t="s">
        <v>41</v>
      </c>
      <c r="C58" s="20"/>
      <c r="D58" s="20"/>
      <c r="E58" s="20"/>
      <c r="F58" s="20"/>
      <c r="G58" s="37">
        <f>G11</f>
        <v>2240000</v>
      </c>
    </row>
    <row r="59" spans="2:7" x14ac:dyDescent="0.25">
      <c r="B59" s="40" t="s">
        <v>42</v>
      </c>
      <c r="C59" s="41"/>
      <c r="D59" s="41"/>
      <c r="E59" s="41"/>
      <c r="F59" s="41"/>
      <c r="G59" s="42">
        <f>G58-G57</f>
        <v>910663.04</v>
      </c>
    </row>
    <row r="60" spans="2:7" x14ac:dyDescent="0.25">
      <c r="B60" s="29" t="s">
        <v>43</v>
      </c>
      <c r="C60" s="30"/>
      <c r="D60" s="30"/>
      <c r="E60" s="30"/>
      <c r="F60" s="30"/>
      <c r="G60" s="26"/>
    </row>
    <row r="61" spans="2:7" ht="15.75" thickBot="1" x14ac:dyDescent="0.3">
      <c r="B61" s="43"/>
      <c r="C61" s="30"/>
      <c r="D61" s="30"/>
      <c r="E61" s="30"/>
      <c r="F61" s="30"/>
      <c r="G61" s="26"/>
    </row>
    <row r="62" spans="2:7" x14ac:dyDescent="0.25">
      <c r="B62" s="55" t="s">
        <v>44</v>
      </c>
      <c r="C62" s="56"/>
      <c r="D62" s="56"/>
      <c r="E62" s="56"/>
      <c r="F62" s="57"/>
      <c r="G62" s="26"/>
    </row>
    <row r="63" spans="2:7" x14ac:dyDescent="0.25">
      <c r="B63" s="58" t="s">
        <v>45</v>
      </c>
      <c r="C63" s="28"/>
      <c r="D63" s="28"/>
      <c r="E63" s="28"/>
      <c r="F63" s="59"/>
      <c r="G63" s="26"/>
    </row>
    <row r="64" spans="2:7" x14ac:dyDescent="0.25">
      <c r="B64" s="58" t="s">
        <v>46</v>
      </c>
      <c r="C64" s="28"/>
      <c r="D64" s="28"/>
      <c r="E64" s="28"/>
      <c r="F64" s="59"/>
      <c r="G64" s="26"/>
    </row>
    <row r="65" spans="2:7" x14ac:dyDescent="0.25">
      <c r="B65" s="58" t="s">
        <v>47</v>
      </c>
      <c r="C65" s="28"/>
      <c r="D65" s="28"/>
      <c r="E65" s="28"/>
      <c r="F65" s="59"/>
      <c r="G65" s="26"/>
    </row>
    <row r="66" spans="2:7" x14ac:dyDescent="0.25">
      <c r="B66" s="58" t="s">
        <v>48</v>
      </c>
      <c r="C66" s="28"/>
      <c r="D66" s="28"/>
      <c r="E66" s="28"/>
      <c r="F66" s="59"/>
      <c r="G66" s="26"/>
    </row>
    <row r="67" spans="2:7" x14ac:dyDescent="0.25">
      <c r="B67" s="58" t="s">
        <v>49</v>
      </c>
      <c r="C67" s="28"/>
      <c r="D67" s="28"/>
      <c r="E67" s="28"/>
      <c r="F67" s="59"/>
      <c r="G67" s="26"/>
    </row>
    <row r="68" spans="2:7" ht="15.75" thickBot="1" x14ac:dyDescent="0.3">
      <c r="B68" s="60" t="s">
        <v>50</v>
      </c>
      <c r="C68" s="61"/>
      <c r="D68" s="61"/>
      <c r="E68" s="61"/>
      <c r="F68" s="62"/>
      <c r="G68" s="26"/>
    </row>
    <row r="69" spans="2:7" x14ac:dyDescent="0.25">
      <c r="B69" s="53"/>
      <c r="C69" s="28"/>
      <c r="D69" s="28"/>
      <c r="E69" s="28"/>
      <c r="F69" s="28"/>
      <c r="G69" s="26"/>
    </row>
    <row r="70" spans="2:7" ht="15.75" thickBot="1" x14ac:dyDescent="0.3">
      <c r="B70" s="122" t="s">
        <v>51</v>
      </c>
      <c r="C70" s="123"/>
      <c r="D70" s="52"/>
      <c r="E70" s="21"/>
      <c r="F70" s="21"/>
      <c r="G70" s="26"/>
    </row>
    <row r="71" spans="2:7" x14ac:dyDescent="0.25">
      <c r="B71" s="45" t="s">
        <v>36</v>
      </c>
      <c r="C71" s="22" t="s">
        <v>52</v>
      </c>
      <c r="D71" s="46" t="s">
        <v>53</v>
      </c>
      <c r="E71" s="21"/>
      <c r="F71" s="21"/>
      <c r="G71" s="26"/>
    </row>
    <row r="72" spans="2:7" x14ac:dyDescent="0.25">
      <c r="B72" s="47" t="s">
        <v>54</v>
      </c>
      <c r="C72" s="23">
        <f>G22</f>
        <v>224000</v>
      </c>
      <c r="D72" s="48">
        <f>(C72/C78)</f>
        <v>0.16850505683675568</v>
      </c>
      <c r="E72" s="21"/>
      <c r="F72" s="21"/>
      <c r="G72" s="26"/>
    </row>
    <row r="73" spans="2:7" x14ac:dyDescent="0.25">
      <c r="B73" s="47" t="s">
        <v>55</v>
      </c>
      <c r="C73" s="23">
        <f>G27</f>
        <v>0</v>
      </c>
      <c r="D73" s="48">
        <f>C73/C78</f>
        <v>0</v>
      </c>
      <c r="E73" s="21"/>
      <c r="F73" s="21"/>
      <c r="G73" s="26"/>
    </row>
    <row r="74" spans="2:7" x14ac:dyDescent="0.25">
      <c r="B74" s="47" t="s">
        <v>56</v>
      </c>
      <c r="C74" s="23">
        <f>G35</f>
        <v>270000</v>
      </c>
      <c r="D74" s="48">
        <f>(C74/C78)</f>
        <v>0.20310877386573228</v>
      </c>
      <c r="E74" s="21"/>
      <c r="F74" s="21"/>
      <c r="G74" s="26"/>
    </row>
    <row r="75" spans="2:7" x14ac:dyDescent="0.25">
      <c r="B75" s="47" t="s">
        <v>28</v>
      </c>
      <c r="C75" s="23">
        <f>G48</f>
        <v>335235.20000000001</v>
      </c>
      <c r="D75" s="48">
        <f>(C75/C78)</f>
        <v>0.25218226084679091</v>
      </c>
      <c r="E75" s="21"/>
      <c r="F75" s="21"/>
      <c r="G75" s="26"/>
    </row>
    <row r="76" spans="2:7" x14ac:dyDescent="0.25">
      <c r="B76" s="47" t="s">
        <v>57</v>
      </c>
      <c r="C76" s="23">
        <f>G53</f>
        <v>436800</v>
      </c>
      <c r="D76" s="48">
        <f>(C76/C78)</f>
        <v>0.32858486083167354</v>
      </c>
      <c r="E76" s="25"/>
      <c r="F76" s="25"/>
      <c r="G76" s="26"/>
    </row>
    <row r="77" spans="2:7" x14ac:dyDescent="0.25">
      <c r="B77" s="47" t="s">
        <v>58</v>
      </c>
      <c r="C77" s="23">
        <f>G56</f>
        <v>63301.760000000002</v>
      </c>
      <c r="D77" s="48">
        <f>(C77/C78)</f>
        <v>4.7619047619047623E-2</v>
      </c>
      <c r="E77" s="25"/>
      <c r="F77" s="25"/>
      <c r="G77" s="26"/>
    </row>
    <row r="78" spans="2:7" ht="15.75" thickBot="1" x14ac:dyDescent="0.3">
      <c r="B78" s="49" t="s">
        <v>59</v>
      </c>
      <c r="C78" s="50">
        <f>SUM(C72:C77)</f>
        <v>1329336.96</v>
      </c>
      <c r="D78" s="51">
        <f>SUM(D72:D77)</f>
        <v>1</v>
      </c>
      <c r="E78" s="25"/>
      <c r="F78" s="25"/>
      <c r="G78" s="26"/>
    </row>
    <row r="79" spans="2:7" x14ac:dyDescent="0.25">
      <c r="B79" s="43"/>
      <c r="C79" s="30"/>
      <c r="D79" s="30"/>
      <c r="E79" s="30"/>
      <c r="F79" s="30"/>
      <c r="G79" s="26"/>
    </row>
    <row r="80" spans="2:7" x14ac:dyDescent="0.25">
      <c r="B80" s="44"/>
      <c r="C80" s="30"/>
      <c r="D80" s="30"/>
      <c r="E80" s="30"/>
      <c r="F80" s="30"/>
      <c r="G80" s="26"/>
    </row>
    <row r="81" spans="2:7" ht="15.75" thickBot="1" x14ac:dyDescent="0.3">
      <c r="B81" s="64"/>
      <c r="C81" s="65" t="s">
        <v>74</v>
      </c>
      <c r="D81" s="66"/>
      <c r="E81" s="67"/>
      <c r="F81" s="24"/>
      <c r="G81" s="26"/>
    </row>
    <row r="82" spans="2:7" x14ac:dyDescent="0.25">
      <c r="B82" s="68" t="s">
        <v>92</v>
      </c>
      <c r="C82" s="69">
        <v>450</v>
      </c>
      <c r="D82" s="69">
        <v>500</v>
      </c>
      <c r="E82" s="70">
        <v>550</v>
      </c>
      <c r="F82" s="63"/>
      <c r="G82" s="27"/>
    </row>
    <row r="83" spans="2:7" ht="15.75" thickBot="1" x14ac:dyDescent="0.3">
      <c r="B83" s="49" t="s">
        <v>93</v>
      </c>
      <c r="C83" s="50">
        <f>(G57/C82)</f>
        <v>2954.0821333333333</v>
      </c>
      <c r="D83" s="50">
        <f>(G57/D82)</f>
        <v>2658.6739199999997</v>
      </c>
      <c r="E83" s="71">
        <f>(G57/E82)</f>
        <v>2416.9762909090909</v>
      </c>
      <c r="F83" s="63"/>
      <c r="G83" s="27"/>
    </row>
    <row r="84" spans="2:7" x14ac:dyDescent="0.25">
      <c r="B84" s="54" t="s">
        <v>60</v>
      </c>
      <c r="C84" s="28"/>
      <c r="D84" s="28"/>
      <c r="E84" s="28"/>
      <c r="F84" s="28"/>
      <c r="G84" s="28"/>
    </row>
  </sheetData>
  <mergeCells count="8">
    <mergeCell ref="B16:G16"/>
    <mergeCell ref="B70:C70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Festulolium Trébol rosado</vt:lpstr>
      <vt:lpstr>'Festulolium Trébol rosado'!Área_de_impresión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2023-03-10T14:46:14Z</cp:lastPrinted>
  <dcterms:created xsi:type="dcterms:W3CDTF">2020-11-27T12:49:26Z</dcterms:created>
  <dcterms:modified xsi:type="dcterms:W3CDTF">2023-03-10T14:46:15Z</dcterms:modified>
</cp:coreProperties>
</file>