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0490" windowHeight="7155"/>
  </bookViews>
  <sheets>
    <sheet name="TREBOL ROSADO CON BALLICA" sheetId="10" r:id="rId1"/>
  </sheets>
  <definedNames>
    <definedName name="_xlnm.Print_Area" localSheetId="0">'TREBOL ROSADO CON BALLICA'!$A$1:$G$89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0" l="1"/>
  <c r="G45" i="10"/>
  <c r="G46" i="10"/>
  <c r="G47" i="10"/>
  <c r="G48" i="10"/>
  <c r="G49" i="10"/>
  <c r="G50" i="10"/>
  <c r="G43" i="10"/>
  <c r="G33" i="10"/>
  <c r="G34" i="10"/>
  <c r="G35" i="10"/>
  <c r="G36" i="10"/>
  <c r="G37" i="10"/>
  <c r="G32" i="10"/>
  <c r="G27" i="10" l="1"/>
  <c r="G28" i="10" s="1"/>
  <c r="C76" i="10" s="1"/>
  <c r="G22" i="10"/>
  <c r="G21" i="10"/>
  <c r="G12" i="10"/>
  <c r="G61" i="10" s="1"/>
  <c r="C79" i="10"/>
  <c r="G51" i="10" l="1"/>
  <c r="C78" i="10" s="1"/>
  <c r="G23" i="10"/>
  <c r="C75" i="10" s="1"/>
  <c r="G38" i="10"/>
  <c r="C77" i="10" s="1"/>
  <c r="G58" i="10" l="1"/>
  <c r="G59" i="10" s="1"/>
  <c r="G60" i="10" l="1"/>
  <c r="C80" i="10"/>
  <c r="C81" i="10" s="1"/>
  <c r="D80" i="10" l="1"/>
  <c r="D76" i="10"/>
  <c r="D75" i="10"/>
  <c r="D79" i="10"/>
  <c r="D77" i="10"/>
  <c r="D78" i="10"/>
  <c r="G62" i="10"/>
  <c r="D86" i="10"/>
  <c r="C86" i="10"/>
  <c r="E86" i="10"/>
  <c r="D81" i="10" l="1"/>
</calcChain>
</file>

<file path=xl/sharedStrings.xml><?xml version="1.0" encoding="utf-8"?>
<sst xmlns="http://schemas.openxmlformats.org/spreadsheetml/2006/main" count="140" uniqueCount="101">
  <si>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</si>
  <si>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</si>
  <si>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</si>
  <si>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</si>
  <si>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</si>
  <si>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</si>
  <si>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</si>
  <si>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</si>
  <si>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</si>
  <si>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</si>
  <si>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</si>
  <si>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</si>
  <si>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</si>
  <si>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</si>
  <si>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</si>
  <si>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</si>
  <si>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</si>
  <si>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</si>
  <si>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</si>
  <si>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</si>
  <si>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</si>
  <si>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</si>
  <si>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</si>
  <si>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</si>
  <si>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</si>
  <si>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</si>
  <si>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Agosto-Septiembre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</si>
  <si>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</si>
  <si>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</si>
  <si>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</si>
  <si>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</si>
  <si>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</si>
  <si>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</si>
  <si>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</si>
  <si>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</si>
  <si>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</si>
  <si>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</si>
  <si>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</si>
  <si>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</si>
  <si>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</si>
  <si>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</si>
  <si>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</si>
  <si>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</si>
  <si>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</si>
  <si>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</si>
  <si>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</si>
  <si>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</si>
  <si>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</si>
  <si>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</si>
  <si>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</si>
  <si>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</si>
  <si>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</si>
  <si>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</si>
  <si>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</si>
  <si>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</si>
  <si>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</si>
  <si>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</si>
  <si>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</si>
  <si>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</si>
  <si>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</si>
  <si>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</si>
  <si>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MEDIO</t>
  </si>
  <si>
    <t>BIO BIO</t>
  </si>
  <si>
    <t>LOS ANGELES</t>
  </si>
  <si>
    <t>TODAS</t>
  </si>
  <si>
    <t>Noviembre</t>
  </si>
  <si>
    <t>HERBICIDA</t>
  </si>
  <si>
    <t>lts</t>
  </si>
  <si>
    <t>Agosto</t>
  </si>
  <si>
    <t>SEQUÍA</t>
  </si>
  <si>
    <t>Labores culturales</t>
  </si>
  <si>
    <t>Rastrajes</t>
  </si>
  <si>
    <t>Aplicación agroquímico</t>
  </si>
  <si>
    <t>Diciembre-Marzo</t>
  </si>
  <si>
    <t>Enfardadura</t>
  </si>
  <si>
    <t>SEMILLA</t>
  </si>
  <si>
    <t>Muriato de Potasio</t>
  </si>
  <si>
    <t>RENDIMIENTO (FARDOS/Há.)</t>
  </si>
  <si>
    <t>TREBOL ROSADO/BALLICA</t>
  </si>
  <si>
    <t>Mercado local</t>
  </si>
  <si>
    <t>Riego</t>
  </si>
  <si>
    <t>Agosto-Sept</t>
  </si>
  <si>
    <t>Trazado de regueros</t>
  </si>
  <si>
    <t>Junio-Julio</t>
  </si>
  <si>
    <t>Rodillado</t>
  </si>
  <si>
    <t>Siembra y Fertilización</t>
  </si>
  <si>
    <t>Trébol rosado</t>
  </si>
  <si>
    <t>Ballica</t>
  </si>
  <si>
    <t>Superfosfato triple</t>
  </si>
  <si>
    <t>Cal agricola</t>
  </si>
  <si>
    <t>MCPA</t>
  </si>
  <si>
    <t>Rendimiento (fardos/hà)</t>
  </si>
  <si>
    <t>Costo unitario ($/fardos) (*)</t>
  </si>
  <si>
    <t>PRECIO ESPERADO ($/fardo)</t>
  </si>
  <si>
    <t>ESCENARIOS COSTO UNITARIO  ($/fardo)</t>
  </si>
  <si>
    <t>HM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</si>
  <si>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</si>
  <si>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</si>
  <si>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0</t>
  </si>
  <si>
    <t>Diciembre 2023-Marzo 2024</t>
  </si>
  <si>
    <t>REDQUELI/NUI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</si>
</sst>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110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3" fontId="7" fillId="0" borderId="2" xfId="0" applyNumberFormat="1" applyFont="1" applyBorder="1" applyAlignment="1">
      <alignment horizontal="right"/>
    </xf>
    <xf numFmtId="0" fontId="7" fillId="10" borderId="2" xfId="0" applyFont="1" applyFill="1" applyBorder="1" applyAlignment="1">
      <alignment horizontal="right" vertical="center" wrapText="1"/>
    </xf>
    <xf numFmtId="17" fontId="7" fillId="10" borderId="2" xfId="0" applyNumberFormat="1" applyFont="1" applyFill="1" applyBorder="1" applyAlignment="1">
      <alignment horizontal="right"/>
    </xf>
    <xf numFmtId="3" fontId="7" fillId="10" borderId="2" xfId="0" applyNumberFormat="1" applyFont="1" applyFill="1" applyBorder="1" applyAlignment="1">
      <alignment horizontal="right"/>
    </xf>
    <xf numFmtId="17" fontId="7" fillId="10" borderId="2" xfId="0" applyNumberFormat="1" applyFont="1" applyFill="1" applyBorder="1" applyAlignment="1">
      <alignment horizontal="right" wrapText="1"/>
    </xf>
    <xf numFmtId="0" fontId="7" fillId="0" borderId="2" xfId="0" applyFont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3" fontId="7" fillId="0" borderId="2" xfId="0" applyNumberFormat="1" applyFont="1" applyBorder="1"/>
    <xf numFmtId="3" fontId="8" fillId="0" borderId="2" xfId="0" applyNumberFormat="1" applyFont="1" applyBorder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2" fillId="0" borderId="2" xfId="1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3" fontId="2" fillId="0" borderId="2" xfId="1" applyNumberFormat="1" applyFont="1" applyBorder="1" applyAlignment="1">
      <alignment horizontal="right"/>
    </xf>
    <xf numFmtId="3" fontId="8" fillId="0" borderId="2" xfId="1" applyNumberFormat="1" applyFont="1" applyBorder="1" applyAlignment="1">
      <alignment horizontal="right"/>
    </xf>
    <xf numFmtId="0" fontId="7" fillId="10" borderId="2" xfId="0" applyFont="1" applyFill="1" applyBorder="1"/>
    <xf numFmtId="0" fontId="2" fillId="0" borderId="2" xfId="1" applyFont="1" applyBorder="1" applyAlignment="1">
      <alignment horizontal="center" wrapText="1"/>
    </xf>
    <xf numFmtId="0" fontId="9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3" fontId="7" fillId="0" borderId="2" xfId="0" applyNumberFormat="1" applyFont="1" applyFill="1" applyBorder="1" applyAlignment="1">
      <alignment horizontal="center" wrapText="1"/>
    </xf>
    <xf numFmtId="3" fontId="7" fillId="0" borderId="2" xfId="0" applyNumberFormat="1" applyFont="1" applyFill="1" applyBorder="1" applyAlignment="1">
      <alignment wrapText="1"/>
    </xf>
    <xf numFmtId="0" fontId="8" fillId="11" borderId="2" xfId="0" applyFont="1" applyFill="1" applyBorder="1"/>
    <xf numFmtId="3" fontId="7" fillId="11" borderId="2" xfId="0" applyNumberFormat="1" applyFont="1" applyFill="1" applyBorder="1" applyAlignment="1">
      <alignment horizontal="right" vertical="center"/>
    </xf>
    <xf numFmtId="3" fontId="8" fillId="10" borderId="2" xfId="0" applyNumberFormat="1" applyFont="1" applyFill="1" applyBorder="1"/>
    <xf numFmtId="0" fontId="10" fillId="11" borderId="2" xfId="0" applyFont="1" applyFill="1" applyBorder="1"/>
    <xf numFmtId="0" fontId="8" fillId="10" borderId="2" xfId="0" applyFont="1" applyFill="1" applyBorder="1"/>
    <xf numFmtId="0" fontId="2" fillId="10" borderId="2" xfId="1" applyFont="1" applyFill="1" applyBorder="1" applyAlignment="1">
      <alignment horizontal="center"/>
    </xf>
    <xf numFmtId="3" fontId="7" fillId="10" borderId="2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1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1" fillId="2" borderId="2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1" fillId="2" borderId="2" xfId="0" applyNumberFormat="1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165" fontId="11" fillId="8" borderId="2" xfId="0" applyNumberFormat="1" applyFont="1" applyFill="1" applyBorder="1" applyAlignment="1">
      <alignment vertical="center"/>
    </xf>
    <xf numFmtId="9" fontId="11" fillId="8" borderId="2" xfId="0" applyNumberFormat="1" applyFont="1" applyFill="1" applyBorder="1" applyAlignment="1">
      <alignment vertical="center"/>
    </xf>
    <xf numFmtId="0" fontId="6" fillId="9" borderId="2" xfId="0" applyFont="1" applyFill="1" applyBorder="1" applyAlignment="1">
      <alignment vertical="center"/>
    </xf>
    <xf numFmtId="49" fontId="13" fillId="9" borderId="2" xfId="0" applyNumberFormat="1" applyFont="1" applyFill="1" applyBorder="1" applyAlignment="1">
      <alignment vertical="center"/>
    </xf>
    <xf numFmtId="0" fontId="11" fillId="8" borderId="2" xfId="0" applyNumberFormat="1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6" borderId="1" xfId="0" applyNumberFormat="1" applyFont="1" applyFill="1" applyBorder="1" applyAlignment="1">
      <alignment vertical="center"/>
    </xf>
    <xf numFmtId="3" fontId="7" fillId="1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49" fontId="13" fillId="9" borderId="2" xfId="0" applyNumberFormat="1" applyFont="1" applyFill="1" applyBorder="1" applyAlignment="1">
      <alignment vertical="center"/>
    </xf>
    <xf numFmtId="0" fontId="11" fillId="9" borderId="2" xfId="0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7" fillId="0" borderId="2" xfId="0" applyFont="1" applyBorder="1" applyAlignment="1">
      <alignment horizontal="right" wrapText="1"/>
    </xf>
    <xf numFmtId="0" fontId="7" fillId="10" borderId="2" xfId="0" applyFont="1" applyFill="1" applyBorder="1" applyAlignment="1">
      <alignment horizontal="right" wrapText="1"/>
    </xf>
    <xf numFmtId="0" fontId="7" fillId="10" borderId="2" xfId="0" applyFont="1" applyFill="1" applyBorder="1" applyAlignment="1">
      <alignment horizontal="right"/>
    </xf>
    <xf numFmtId="17" fontId="7" fillId="0" borderId="2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114300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114300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361950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2103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87"/>
  <sheetViews>
    <sheetView tabSelected="1" workbookViewId="0">
      <selection activeCell="I5" sqref="I5"/>
    </sheetView>
  </sheetViews>
  <sheetFormatPr baseColWidth="10" defaultColWidth="10.85546875" defaultRowHeight="11.25" customHeight="1"/>
  <cols>
    <col min="1" max="1" width="4.42578125" style="10" customWidth="1"/>
    <col min="2" max="2" width="19.140625" style="10" customWidth="1"/>
    <col min="3" max="3" width="18.140625" style="10" customWidth="1"/>
    <col min="4" max="4" width="9.42578125" style="10" customWidth="1"/>
    <col min="5" max="5" width="14.42578125" style="10" customWidth="1"/>
    <col min="6" max="6" width="13.140625" style="10" customWidth="1"/>
    <col min="7" max="7" width="18.5703125" style="10" customWidth="1"/>
    <col min="8" max="249" width="10.85546875" style="10" customWidth="1"/>
    <col min="250" max="16384" width="10.85546875" style="11"/>
  </cols>
  <sheetData>
    <row r="1" spans="1:7" ht="15" customHeight="1">
      <c r="A1" s="9"/>
      <c r="B1" s="9"/>
      <c r="C1" s="9"/>
      <c r="D1" s="9"/>
      <c r="E1" s="9"/>
      <c r="F1" s="9"/>
      <c r="G1" s="9"/>
    </row>
    <row r="2" spans="1:7" ht="15" customHeight="1">
      <c r="A2" s="9"/>
      <c r="B2" s="9"/>
      <c r="C2" s="9"/>
      <c r="D2" s="9"/>
      <c r="E2" s="9"/>
      <c r="F2" s="9"/>
      <c r="G2" s="9"/>
    </row>
    <row r="3" spans="1:7" ht="15" customHeight="1">
      <c r="A3" s="9"/>
      <c r="B3" s="9"/>
      <c r="C3" s="9"/>
      <c r="D3" s="9"/>
      <c r="E3" s="9"/>
      <c r="F3" s="9"/>
      <c r="G3" s="9"/>
    </row>
    <row r="4" spans="1:7" ht="15" customHeight="1">
      <c r="A4" s="9"/>
      <c r="B4" s="9"/>
      <c r="C4" s="9"/>
      <c r="D4" s="9"/>
      <c r="E4" s="9"/>
      <c r="F4" s="9"/>
      <c r="G4" s="9"/>
    </row>
    <row r="5" spans="1:7" ht="15" customHeight="1">
      <c r="A5" s="9"/>
      <c r="B5" s="9"/>
      <c r="C5" s="9"/>
      <c r="D5" s="9"/>
      <c r="E5" s="9"/>
      <c r="F5" s="9"/>
      <c r="G5" s="9"/>
    </row>
    <row r="6" spans="1:7" ht="15" customHeight="1">
      <c r="A6" s="9"/>
      <c r="B6" s="9"/>
      <c r="C6" s="9"/>
      <c r="D6" s="9"/>
      <c r="E6" s="9"/>
      <c r="F6" s="9"/>
      <c r="G6" s="9"/>
    </row>
    <row r="7" spans="1:7" ht="15" customHeight="1">
      <c r="A7" s="9"/>
      <c r="B7" s="9"/>
      <c r="C7" s="9"/>
      <c r="D7" s="9"/>
      <c r="E7" s="9"/>
      <c r="F7" s="9"/>
      <c r="G7" s="9"/>
    </row>
    <row r="8" spans="1:7" ht="15" customHeight="1">
      <c r="A8" s="9"/>
      <c r="B8" s="9"/>
      <c r="C8" s="9"/>
      <c r="D8" s="9"/>
      <c r="E8" s="9"/>
      <c r="F8" s="9"/>
      <c r="G8" s="9"/>
    </row>
    <row r="9" spans="1:7" ht="12" customHeight="1">
      <c r="A9" s="9"/>
      <c r="B9" s="87" t="s">
        <v>0</v>
      </c>
      <c r="C9" s="106" t="s">
        <v>78</v>
      </c>
      <c r="D9" s="9"/>
      <c r="E9" s="100" t="s">
        <v>77</v>
      </c>
      <c r="F9" s="101"/>
      <c r="G9" s="12">
        <v>380</v>
      </c>
    </row>
    <row r="10" spans="1:7" ht="12.75">
      <c r="A10" s="9"/>
      <c r="B10" s="5" t="s">
        <v>1</v>
      </c>
      <c r="C10" s="107" t="s">
        <v>100</v>
      </c>
      <c r="D10" s="9"/>
      <c r="E10" s="102" t="s">
        <v>2</v>
      </c>
      <c r="F10" s="103"/>
      <c r="G10" s="14">
        <v>45047</v>
      </c>
    </row>
    <row r="11" spans="1:7" ht="12.75">
      <c r="A11" s="9"/>
      <c r="B11" s="5" t="s">
        <v>3</v>
      </c>
      <c r="C11" s="108" t="s">
        <v>61</v>
      </c>
      <c r="D11" s="9"/>
      <c r="E11" s="102" t="s">
        <v>93</v>
      </c>
      <c r="F11" s="103"/>
      <c r="G11" s="15">
        <v>5000</v>
      </c>
    </row>
    <row r="12" spans="1:7" ht="11.25" customHeight="1">
      <c r="A12" s="9"/>
      <c r="B12" s="5" t="s">
        <v>4</v>
      </c>
      <c r="C12" s="108" t="s">
        <v>62</v>
      </c>
      <c r="D12" s="9"/>
      <c r="E12" s="6" t="s">
        <v>5</v>
      </c>
      <c r="F12" s="7"/>
      <c r="G12" s="15">
        <f>G9*G11</f>
        <v>1900000</v>
      </c>
    </row>
    <row r="13" spans="1:7" ht="11.25" customHeight="1">
      <c r="A13" s="9"/>
      <c r="B13" s="5" t="s">
        <v>6</v>
      </c>
      <c r="C13" s="108" t="s">
        <v>63</v>
      </c>
      <c r="D13" s="9"/>
      <c r="E13" s="102" t="s">
        <v>7</v>
      </c>
      <c r="F13" s="103"/>
      <c r="G13" s="13" t="s">
        <v>79</v>
      </c>
    </row>
    <row r="14" spans="1:7" ht="12.75">
      <c r="A14" s="9"/>
      <c r="B14" s="5" t="s">
        <v>8</v>
      </c>
      <c r="C14" s="108" t="s">
        <v>64</v>
      </c>
      <c r="D14" s="9"/>
      <c r="E14" s="102" t="s">
        <v>9</v>
      </c>
      <c r="F14" s="103"/>
      <c r="G14" s="16" t="s">
        <v>99</v>
      </c>
    </row>
    <row r="15" spans="1:7" ht="12.75">
      <c r="A15" s="9"/>
      <c r="B15" s="5" t="s">
        <v>10</v>
      </c>
      <c r="C15" s="109">
        <v>44927</v>
      </c>
      <c r="D15" s="9"/>
      <c r="E15" s="104" t="s">
        <v>11</v>
      </c>
      <c r="F15" s="105"/>
      <c r="G15" s="17" t="s">
        <v>69</v>
      </c>
    </row>
    <row r="16" spans="1:7" ht="12" customHeight="1">
      <c r="A16" s="9"/>
      <c r="B16" s="18"/>
      <c r="C16" s="19"/>
      <c r="D16" s="9"/>
      <c r="E16" s="9"/>
      <c r="F16" s="9"/>
      <c r="G16" s="20"/>
    </row>
    <row r="17" spans="1:7" ht="12" customHeight="1">
      <c r="A17" s="9"/>
      <c r="B17" s="98" t="s">
        <v>12</v>
      </c>
      <c r="C17" s="99"/>
      <c r="D17" s="99"/>
      <c r="E17" s="99"/>
      <c r="F17" s="99"/>
      <c r="G17" s="99"/>
    </row>
    <row r="18" spans="1:7" ht="12" customHeight="1">
      <c r="A18" s="9"/>
      <c r="B18" s="9"/>
      <c r="C18" s="21"/>
      <c r="D18" s="21"/>
      <c r="E18" s="21"/>
      <c r="F18" s="9"/>
      <c r="G18" s="9"/>
    </row>
    <row r="19" spans="1:7" ht="12" customHeight="1">
      <c r="A19" s="9"/>
      <c r="B19" s="22" t="s">
        <v>13</v>
      </c>
      <c r="C19" s="23"/>
      <c r="D19" s="23"/>
      <c r="E19" s="23"/>
      <c r="F19" s="23"/>
      <c r="G19" s="23"/>
    </row>
    <row r="20" spans="1:7" ht="12.75">
      <c r="A20" s="9"/>
      <c r="B20" s="88" t="s">
        <v>14</v>
      </c>
      <c r="C20" s="88" t="s">
        <v>15</v>
      </c>
      <c r="D20" s="88" t="s">
        <v>16</v>
      </c>
      <c r="E20" s="88" t="s">
        <v>17</v>
      </c>
      <c r="F20" s="88" t="s">
        <v>18</v>
      </c>
      <c r="G20" s="88" t="s">
        <v>19</v>
      </c>
    </row>
    <row r="21" spans="1:7" ht="12.75">
      <c r="A21" s="9"/>
      <c r="B21" s="24" t="s">
        <v>80</v>
      </c>
      <c r="C21" s="25" t="s">
        <v>20</v>
      </c>
      <c r="D21" s="26">
        <v>1</v>
      </c>
      <c r="E21" s="27" t="s">
        <v>65</v>
      </c>
      <c r="F21" s="28">
        <v>25000</v>
      </c>
      <c r="G21" s="29">
        <f>F21*D21</f>
        <v>25000</v>
      </c>
    </row>
    <row r="22" spans="1:7" ht="12.75">
      <c r="A22" s="9"/>
      <c r="B22" s="30" t="s">
        <v>70</v>
      </c>
      <c r="C22" s="25" t="s">
        <v>20</v>
      </c>
      <c r="D22" s="26">
        <v>1</v>
      </c>
      <c r="E22" s="31" t="s">
        <v>81</v>
      </c>
      <c r="F22" s="28">
        <v>25000</v>
      </c>
      <c r="G22" s="29">
        <f>F22*D22</f>
        <v>25000</v>
      </c>
    </row>
    <row r="23" spans="1:7" ht="12.75" customHeight="1">
      <c r="A23" s="9"/>
      <c r="B23" s="1" t="s">
        <v>21</v>
      </c>
      <c r="C23" s="2"/>
      <c r="D23" s="2"/>
      <c r="E23" s="2"/>
      <c r="F23" s="3"/>
      <c r="G23" s="4">
        <f>SUM(G21:G22)</f>
        <v>50000</v>
      </c>
    </row>
    <row r="24" spans="1:7" ht="12" customHeight="1">
      <c r="A24" s="9"/>
      <c r="B24" s="9"/>
      <c r="C24" s="9"/>
      <c r="D24" s="9"/>
      <c r="E24" s="9"/>
      <c r="F24" s="32"/>
      <c r="G24" s="32"/>
    </row>
    <row r="25" spans="1:7" ht="12" customHeight="1">
      <c r="A25" s="9"/>
      <c r="B25" s="22" t="s">
        <v>22</v>
      </c>
      <c r="C25" s="33"/>
      <c r="D25" s="33"/>
      <c r="E25" s="33"/>
      <c r="F25" s="23"/>
      <c r="G25" s="23"/>
    </row>
    <row r="26" spans="1:7" ht="12.75">
      <c r="A26" s="9"/>
      <c r="B26" s="89" t="s">
        <v>14</v>
      </c>
      <c r="C26" s="88" t="s">
        <v>15</v>
      </c>
      <c r="D26" s="88" t="s">
        <v>16</v>
      </c>
      <c r="E26" s="89" t="s">
        <v>17</v>
      </c>
      <c r="F26" s="88" t="s">
        <v>18</v>
      </c>
      <c r="G26" s="89" t="s">
        <v>19</v>
      </c>
    </row>
    <row r="27" spans="1:7" ht="12" customHeight="1">
      <c r="A27" s="9"/>
      <c r="B27" s="34" t="s">
        <v>82</v>
      </c>
      <c r="C27" s="26" t="s">
        <v>60</v>
      </c>
      <c r="D27" s="26">
        <v>1</v>
      </c>
      <c r="E27" s="26" t="s">
        <v>68</v>
      </c>
      <c r="F27" s="28">
        <v>25000</v>
      </c>
      <c r="G27" s="29">
        <f>F27*D27</f>
        <v>25000</v>
      </c>
    </row>
    <row r="28" spans="1:7" ht="12" customHeight="1">
      <c r="A28" s="9"/>
      <c r="B28" s="1" t="s">
        <v>23</v>
      </c>
      <c r="C28" s="2"/>
      <c r="D28" s="2"/>
      <c r="E28" s="2"/>
      <c r="F28" s="3"/>
      <c r="G28" s="4">
        <f>+G27</f>
        <v>25000</v>
      </c>
    </row>
    <row r="29" spans="1:7" ht="12" customHeight="1">
      <c r="A29" s="9"/>
      <c r="B29" s="9"/>
      <c r="C29" s="9"/>
      <c r="D29" s="9"/>
      <c r="E29" s="9"/>
      <c r="F29" s="32"/>
      <c r="G29" s="32"/>
    </row>
    <row r="30" spans="1:7" ht="12" customHeight="1">
      <c r="A30" s="9"/>
      <c r="B30" s="22" t="s">
        <v>24</v>
      </c>
      <c r="C30" s="33"/>
      <c r="D30" s="33"/>
      <c r="E30" s="33"/>
      <c r="F30" s="23"/>
      <c r="G30" s="23"/>
    </row>
    <row r="31" spans="1:7" ht="12.75">
      <c r="A31" s="9"/>
      <c r="B31" s="89" t="s">
        <v>14</v>
      </c>
      <c r="C31" s="89" t="s">
        <v>15</v>
      </c>
      <c r="D31" s="89" t="s">
        <v>16</v>
      </c>
      <c r="E31" s="89" t="s">
        <v>17</v>
      </c>
      <c r="F31" s="88" t="s">
        <v>18</v>
      </c>
      <c r="G31" s="89" t="s">
        <v>19</v>
      </c>
    </row>
    <row r="32" spans="1:7" ht="12.75" customHeight="1">
      <c r="A32" s="9"/>
      <c r="B32" s="35" t="s">
        <v>25</v>
      </c>
      <c r="C32" s="36" t="s">
        <v>95</v>
      </c>
      <c r="D32" s="36">
        <v>2</v>
      </c>
      <c r="E32" s="36" t="s">
        <v>83</v>
      </c>
      <c r="F32" s="37">
        <v>50000</v>
      </c>
      <c r="G32" s="38">
        <f>(D32*F32)</f>
        <v>100000</v>
      </c>
    </row>
    <row r="33" spans="1:7" ht="12.75" customHeight="1">
      <c r="A33" s="9"/>
      <c r="B33" s="35" t="s">
        <v>71</v>
      </c>
      <c r="C33" s="36" t="s">
        <v>95</v>
      </c>
      <c r="D33" s="36">
        <v>2</v>
      </c>
      <c r="E33" s="36" t="s">
        <v>83</v>
      </c>
      <c r="F33" s="37">
        <v>30000</v>
      </c>
      <c r="G33" s="38">
        <f t="shared" ref="G33:G37" si="0">(D33*F33)</f>
        <v>60000</v>
      </c>
    </row>
    <row r="34" spans="1:7" ht="12.75" customHeight="1">
      <c r="A34" s="9"/>
      <c r="B34" s="35" t="s">
        <v>84</v>
      </c>
      <c r="C34" s="36" t="s">
        <v>95</v>
      </c>
      <c r="D34" s="36">
        <v>1</v>
      </c>
      <c r="E34" s="36" t="s">
        <v>83</v>
      </c>
      <c r="F34" s="37">
        <v>25000</v>
      </c>
      <c r="G34" s="38">
        <f t="shared" si="0"/>
        <v>25000</v>
      </c>
    </row>
    <row r="35" spans="1:7" ht="12.75" customHeight="1">
      <c r="A35" s="9"/>
      <c r="B35" s="39" t="s">
        <v>74</v>
      </c>
      <c r="C35" s="36" t="s">
        <v>15</v>
      </c>
      <c r="D35" s="94">
        <v>350</v>
      </c>
      <c r="E35" s="40" t="s">
        <v>73</v>
      </c>
      <c r="F35" s="15">
        <v>1300</v>
      </c>
      <c r="G35" s="38">
        <f t="shared" si="0"/>
        <v>455000</v>
      </c>
    </row>
    <row r="36" spans="1:7" ht="12.75" customHeight="1">
      <c r="A36" s="9"/>
      <c r="B36" s="39" t="s">
        <v>85</v>
      </c>
      <c r="C36" s="36" t="s">
        <v>95</v>
      </c>
      <c r="D36" s="27">
        <v>1</v>
      </c>
      <c r="E36" s="31" t="s">
        <v>81</v>
      </c>
      <c r="F36" s="15">
        <v>50000</v>
      </c>
      <c r="G36" s="38">
        <f t="shared" si="0"/>
        <v>50000</v>
      </c>
    </row>
    <row r="37" spans="1:7" ht="12.75" customHeight="1">
      <c r="A37" s="9"/>
      <c r="B37" s="39" t="s">
        <v>72</v>
      </c>
      <c r="C37" s="36" t="s">
        <v>95</v>
      </c>
      <c r="D37" s="27">
        <v>1.5</v>
      </c>
      <c r="E37" s="31" t="s">
        <v>81</v>
      </c>
      <c r="F37" s="15">
        <v>35000</v>
      </c>
      <c r="G37" s="38">
        <f t="shared" si="0"/>
        <v>52500</v>
      </c>
    </row>
    <row r="38" spans="1:7" ht="12.75">
      <c r="A38" s="9"/>
      <c r="B38" s="1" t="s">
        <v>27</v>
      </c>
      <c r="C38" s="2"/>
      <c r="D38" s="2"/>
      <c r="E38" s="2"/>
      <c r="F38" s="3"/>
      <c r="G38" s="4">
        <f>SUM(G32:G37)</f>
        <v>742500</v>
      </c>
    </row>
    <row r="39" spans="1:7" ht="12.75" customHeight="1">
      <c r="A39" s="9"/>
      <c r="B39" s="9"/>
      <c r="C39" s="9"/>
      <c r="D39" s="9"/>
      <c r="E39" s="9"/>
      <c r="F39" s="32"/>
      <c r="G39" s="32"/>
    </row>
    <row r="40" spans="1:7" ht="12.75" customHeight="1">
      <c r="A40" s="9"/>
      <c r="B40" s="22" t="s">
        <v>28</v>
      </c>
      <c r="C40" s="33"/>
      <c r="D40" s="33"/>
      <c r="E40" s="33"/>
      <c r="F40" s="23"/>
      <c r="G40" s="23"/>
    </row>
    <row r="41" spans="1:7" ht="25.5">
      <c r="A41" s="9"/>
      <c r="B41" s="88" t="s">
        <v>29</v>
      </c>
      <c r="C41" s="88" t="s">
        <v>30</v>
      </c>
      <c r="D41" s="88" t="s">
        <v>31</v>
      </c>
      <c r="E41" s="88" t="s">
        <v>17</v>
      </c>
      <c r="F41" s="88" t="s">
        <v>18</v>
      </c>
      <c r="G41" s="88" t="s">
        <v>19</v>
      </c>
    </row>
    <row r="42" spans="1:7" ht="12.75" customHeight="1">
      <c r="A42" s="9"/>
      <c r="B42" s="41" t="s">
        <v>75</v>
      </c>
      <c r="C42" s="42"/>
      <c r="D42" s="95"/>
      <c r="E42" s="42"/>
      <c r="F42" s="43"/>
      <c r="G42" s="44"/>
    </row>
    <row r="43" spans="1:7" ht="12.75" customHeight="1">
      <c r="A43" s="9"/>
      <c r="B43" s="45" t="s">
        <v>86</v>
      </c>
      <c r="C43" s="27" t="s">
        <v>33</v>
      </c>
      <c r="D43" s="27">
        <v>8</v>
      </c>
      <c r="E43" s="26" t="s">
        <v>26</v>
      </c>
      <c r="F43" s="46">
        <v>8500</v>
      </c>
      <c r="G43" s="47">
        <f>(F43*D43)</f>
        <v>68000</v>
      </c>
    </row>
    <row r="44" spans="1:7" ht="12.75" customHeight="1">
      <c r="A44" s="9"/>
      <c r="B44" s="45" t="s">
        <v>87</v>
      </c>
      <c r="C44" s="27" t="s">
        <v>34</v>
      </c>
      <c r="D44" s="27">
        <v>15</v>
      </c>
      <c r="E44" s="26" t="s">
        <v>26</v>
      </c>
      <c r="F44" s="46">
        <v>4800</v>
      </c>
      <c r="G44" s="47">
        <f t="shared" ref="G44:G50" si="1">(F44*D44)</f>
        <v>72000</v>
      </c>
    </row>
    <row r="45" spans="1:7" ht="12.75" customHeight="1">
      <c r="A45" s="9"/>
      <c r="B45" s="48" t="s">
        <v>32</v>
      </c>
      <c r="C45" s="27"/>
      <c r="D45" s="27"/>
      <c r="E45" s="36"/>
      <c r="F45" s="46"/>
      <c r="G45" s="47">
        <f t="shared" si="1"/>
        <v>0</v>
      </c>
    </row>
    <row r="46" spans="1:7" ht="12.75" customHeight="1">
      <c r="A46" s="9"/>
      <c r="B46" s="45" t="s">
        <v>88</v>
      </c>
      <c r="C46" s="27" t="s">
        <v>34</v>
      </c>
      <c r="D46" s="27">
        <v>200</v>
      </c>
      <c r="E46" s="26" t="s">
        <v>26</v>
      </c>
      <c r="F46" s="46">
        <v>1100</v>
      </c>
      <c r="G46" s="47">
        <f t="shared" si="1"/>
        <v>220000</v>
      </c>
    </row>
    <row r="47" spans="1:7" ht="12.75" customHeight="1">
      <c r="A47" s="9"/>
      <c r="B47" s="45" t="s">
        <v>76</v>
      </c>
      <c r="C47" s="27" t="s">
        <v>34</v>
      </c>
      <c r="D47" s="27">
        <v>80</v>
      </c>
      <c r="E47" s="26" t="s">
        <v>26</v>
      </c>
      <c r="F47" s="46">
        <v>1400</v>
      </c>
      <c r="G47" s="47">
        <f t="shared" si="1"/>
        <v>112000</v>
      </c>
    </row>
    <row r="48" spans="1:7" ht="12.75" customHeight="1">
      <c r="A48" s="9"/>
      <c r="B48" s="45" t="s">
        <v>89</v>
      </c>
      <c r="C48" s="27" t="s">
        <v>34</v>
      </c>
      <c r="D48" s="27">
        <v>500</v>
      </c>
      <c r="E48" s="26" t="s">
        <v>26</v>
      </c>
      <c r="F48" s="46">
        <v>120</v>
      </c>
      <c r="G48" s="47">
        <f t="shared" si="1"/>
        <v>60000</v>
      </c>
    </row>
    <row r="49" spans="1:7" ht="13.5" customHeight="1">
      <c r="A49" s="9"/>
      <c r="B49" s="48" t="s">
        <v>66</v>
      </c>
      <c r="C49" s="27"/>
      <c r="D49" s="27"/>
      <c r="E49" s="36"/>
      <c r="F49" s="46"/>
      <c r="G49" s="47">
        <f t="shared" si="1"/>
        <v>0</v>
      </c>
    </row>
    <row r="50" spans="1:7" ht="12" customHeight="1">
      <c r="A50" s="9"/>
      <c r="B50" s="49" t="s">
        <v>90</v>
      </c>
      <c r="C50" s="27" t="s">
        <v>67</v>
      </c>
      <c r="D50" s="27">
        <v>1</v>
      </c>
      <c r="E50" s="50" t="s">
        <v>65</v>
      </c>
      <c r="F50" s="51">
        <v>16000</v>
      </c>
      <c r="G50" s="47">
        <f t="shared" si="1"/>
        <v>16000</v>
      </c>
    </row>
    <row r="51" spans="1:7" ht="12" customHeight="1">
      <c r="A51" s="9"/>
      <c r="B51" s="1" t="s">
        <v>35</v>
      </c>
      <c r="C51" s="2"/>
      <c r="D51" s="2"/>
      <c r="E51" s="2"/>
      <c r="F51" s="3"/>
      <c r="G51" s="4">
        <f>SUM(G42:G50)</f>
        <v>548000</v>
      </c>
    </row>
    <row r="52" spans="1:7" ht="12" customHeight="1">
      <c r="A52" s="9"/>
      <c r="B52" s="9"/>
      <c r="C52" s="9"/>
      <c r="D52" s="9"/>
      <c r="E52" s="52"/>
      <c r="F52" s="32"/>
      <c r="G52" s="32"/>
    </row>
    <row r="53" spans="1:7" ht="12" customHeight="1">
      <c r="A53" s="9"/>
      <c r="B53" s="22" t="s">
        <v>36</v>
      </c>
      <c r="C53" s="33"/>
      <c r="D53" s="33"/>
      <c r="E53" s="33"/>
      <c r="F53" s="23"/>
      <c r="G53" s="23"/>
    </row>
    <row r="54" spans="1:7" ht="12" customHeight="1">
      <c r="A54" s="9"/>
      <c r="B54" s="89" t="s">
        <v>98</v>
      </c>
      <c r="C54" s="88" t="s">
        <v>30</v>
      </c>
      <c r="D54" s="88" t="s">
        <v>31</v>
      </c>
      <c r="E54" s="89" t="s">
        <v>17</v>
      </c>
      <c r="F54" s="88" t="s">
        <v>18</v>
      </c>
      <c r="G54" s="89" t="s">
        <v>19</v>
      </c>
    </row>
    <row r="55" spans="1:7" ht="12.75" customHeight="1">
      <c r="A55" s="9"/>
      <c r="B55" s="53"/>
      <c r="C55" s="54"/>
      <c r="D55" s="54">
        <v>0</v>
      </c>
      <c r="E55" s="54"/>
      <c r="F55" s="55">
        <v>0</v>
      </c>
      <c r="G55" s="55">
        <v>0</v>
      </c>
    </row>
    <row r="56" spans="1:7" ht="15" customHeight="1">
      <c r="A56" s="9"/>
      <c r="B56" s="1" t="s">
        <v>38</v>
      </c>
      <c r="C56" s="2"/>
      <c r="D56" s="2"/>
      <c r="E56" s="2"/>
      <c r="F56" s="3"/>
      <c r="G56" s="4">
        <v>0</v>
      </c>
    </row>
    <row r="57" spans="1:7" ht="12" customHeight="1">
      <c r="A57" s="9"/>
      <c r="B57" s="9"/>
      <c r="C57" s="9"/>
      <c r="D57" s="9"/>
      <c r="E57" s="9"/>
      <c r="F57" s="32"/>
      <c r="G57" s="32"/>
    </row>
    <row r="58" spans="1:7" ht="12" customHeight="1">
      <c r="A58" s="9"/>
      <c r="B58" s="22" t="s">
        <v>39</v>
      </c>
      <c r="C58" s="57"/>
      <c r="D58" s="57"/>
      <c r="E58" s="57"/>
      <c r="F58" s="57"/>
      <c r="G58" s="90">
        <f>G23+G38+G51+G56+G28</f>
        <v>1365500</v>
      </c>
    </row>
    <row r="59" spans="1:7" ht="12" customHeight="1">
      <c r="A59" s="9"/>
      <c r="B59" s="91" t="s">
        <v>40</v>
      </c>
      <c r="C59" s="56"/>
      <c r="D59" s="56"/>
      <c r="E59" s="56"/>
      <c r="F59" s="56"/>
      <c r="G59" s="92">
        <f>G58*0.05</f>
        <v>68275</v>
      </c>
    </row>
    <row r="60" spans="1:7" ht="12" customHeight="1">
      <c r="A60" s="9"/>
      <c r="B60" s="22" t="s">
        <v>41</v>
      </c>
      <c r="C60" s="57"/>
      <c r="D60" s="57"/>
      <c r="E60" s="57"/>
      <c r="F60" s="57"/>
      <c r="G60" s="90">
        <f>G59+G58</f>
        <v>1433775</v>
      </c>
    </row>
    <row r="61" spans="1:7" ht="12" customHeight="1">
      <c r="A61" s="9"/>
      <c r="B61" s="91" t="s">
        <v>42</v>
      </c>
      <c r="C61" s="56"/>
      <c r="D61" s="56"/>
      <c r="E61" s="56"/>
      <c r="F61" s="56"/>
      <c r="G61" s="92">
        <f>G12</f>
        <v>1900000</v>
      </c>
    </row>
    <row r="62" spans="1:7" ht="12" customHeight="1">
      <c r="A62" s="9"/>
      <c r="B62" s="22" t="s">
        <v>43</v>
      </c>
      <c r="C62" s="57"/>
      <c r="D62" s="57"/>
      <c r="E62" s="57"/>
      <c r="F62" s="57"/>
      <c r="G62" s="93">
        <f>G61-G60</f>
        <v>466225</v>
      </c>
    </row>
    <row r="63" spans="1:7" ht="12" customHeight="1">
      <c r="A63" s="9"/>
      <c r="B63" s="58" t="s">
        <v>96</v>
      </c>
      <c r="C63" s="59"/>
      <c r="D63" s="59"/>
      <c r="E63" s="59"/>
      <c r="F63" s="59"/>
      <c r="G63" s="60"/>
    </row>
    <row r="64" spans="1:7" ht="12.75" customHeight="1">
      <c r="A64" s="9"/>
      <c r="B64" s="23"/>
      <c r="C64" s="59"/>
      <c r="D64" s="59"/>
      <c r="E64" s="59"/>
      <c r="F64" s="59"/>
      <c r="G64" s="60"/>
    </row>
    <row r="65" spans="1:7" ht="12" customHeight="1">
      <c r="A65" s="9"/>
      <c r="B65" s="61" t="s">
        <v>97</v>
      </c>
      <c r="C65" s="9"/>
      <c r="D65" s="9"/>
      <c r="E65" s="9"/>
      <c r="F65" s="9"/>
      <c r="G65" s="60"/>
    </row>
    <row r="66" spans="1:7" ht="12.75" customHeight="1">
      <c r="A66" s="9"/>
      <c r="B66" s="62" t="s">
        <v>44</v>
      </c>
      <c r="C66" s="63"/>
      <c r="D66" s="63"/>
      <c r="E66" s="63"/>
      <c r="F66" s="63"/>
      <c r="G66" s="64"/>
    </row>
    <row r="67" spans="1:7" ht="12" customHeight="1">
      <c r="A67" s="9"/>
      <c r="B67" s="65" t="s">
        <v>45</v>
      </c>
      <c r="C67" s="9"/>
      <c r="D67" s="9"/>
      <c r="E67" s="9"/>
      <c r="F67" s="32"/>
      <c r="G67" s="66"/>
    </row>
    <row r="68" spans="1:7" ht="12" customHeight="1">
      <c r="A68" s="9"/>
      <c r="B68" s="65" t="s">
        <v>46</v>
      </c>
      <c r="C68" s="9"/>
      <c r="D68" s="9"/>
      <c r="E68" s="9"/>
      <c r="F68" s="9"/>
      <c r="G68" s="66"/>
    </row>
    <row r="69" spans="1:7" ht="12.75" customHeight="1">
      <c r="A69" s="9"/>
      <c r="B69" s="65" t="s">
        <v>47</v>
      </c>
      <c r="C69" s="9"/>
      <c r="D69" s="9"/>
      <c r="E69" s="9"/>
      <c r="F69" s="9"/>
      <c r="G69" s="66"/>
    </row>
    <row r="70" spans="1:7" ht="15.6" customHeight="1">
      <c r="A70" s="9"/>
      <c r="B70" s="65" t="s">
        <v>48</v>
      </c>
      <c r="C70" s="9"/>
      <c r="D70" s="9"/>
      <c r="E70" s="9"/>
      <c r="F70" s="9"/>
      <c r="G70" s="66"/>
    </row>
    <row r="71" spans="1:7" ht="11.25" customHeight="1">
      <c r="B71" s="67" t="s">
        <v>49</v>
      </c>
      <c r="C71" s="68"/>
      <c r="D71" s="68"/>
      <c r="E71" s="68"/>
      <c r="F71" s="68"/>
      <c r="G71" s="69"/>
    </row>
    <row r="72" spans="1:7" ht="11.25" customHeight="1">
      <c r="B72" s="23"/>
      <c r="C72" s="9"/>
      <c r="D72" s="9"/>
      <c r="E72" s="9"/>
      <c r="F72" s="9"/>
      <c r="G72" s="60"/>
    </row>
    <row r="73" spans="1:7" ht="11.25" customHeight="1">
      <c r="B73" s="96" t="s">
        <v>50</v>
      </c>
      <c r="C73" s="97"/>
      <c r="D73" s="70"/>
      <c r="E73" s="71"/>
      <c r="F73" s="71"/>
      <c r="G73" s="60"/>
    </row>
    <row r="74" spans="1:7" ht="11.25" customHeight="1">
      <c r="B74" s="72" t="s">
        <v>37</v>
      </c>
      <c r="C74" s="72" t="s">
        <v>51</v>
      </c>
      <c r="D74" s="73" t="s">
        <v>52</v>
      </c>
      <c r="E74" s="71"/>
      <c r="F74" s="71"/>
      <c r="G74" s="60"/>
    </row>
    <row r="75" spans="1:7" ht="11.25" customHeight="1">
      <c r="B75" s="74" t="s">
        <v>53</v>
      </c>
      <c r="C75" s="75">
        <f>+G23</f>
        <v>50000</v>
      </c>
      <c r="D75" s="76">
        <f>(C75/C81)</f>
        <v>3.4872975187878151E-2</v>
      </c>
      <c r="E75" s="71"/>
      <c r="F75" s="71"/>
      <c r="G75" s="60"/>
    </row>
    <row r="76" spans="1:7" ht="11.25" customHeight="1">
      <c r="B76" s="74" t="s">
        <v>54</v>
      </c>
      <c r="C76" s="77">
        <f>+G28</f>
        <v>25000</v>
      </c>
      <c r="D76" s="76">
        <f>+C76/C81</f>
        <v>1.7436487593939076E-2</v>
      </c>
      <c r="E76" s="71"/>
      <c r="F76" s="71"/>
      <c r="G76" s="60"/>
    </row>
    <row r="77" spans="1:7" ht="11.25" customHeight="1">
      <c r="B77" s="74" t="s">
        <v>55</v>
      </c>
      <c r="C77" s="75">
        <f>+G38</f>
        <v>742500</v>
      </c>
      <c r="D77" s="76">
        <f>(C77/C81)</f>
        <v>0.51786368153999063</v>
      </c>
      <c r="E77" s="71"/>
      <c r="F77" s="71"/>
      <c r="G77" s="60"/>
    </row>
    <row r="78" spans="1:7" ht="11.25" customHeight="1">
      <c r="B78" s="74" t="s">
        <v>29</v>
      </c>
      <c r="C78" s="75">
        <f>+G51</f>
        <v>548000</v>
      </c>
      <c r="D78" s="76">
        <f>(C78/C81)</f>
        <v>0.38220780805914456</v>
      </c>
      <c r="E78" s="71"/>
      <c r="F78" s="71"/>
      <c r="G78" s="60"/>
    </row>
    <row r="79" spans="1:7" ht="11.25" customHeight="1">
      <c r="B79" s="74" t="s">
        <v>56</v>
      </c>
      <c r="C79" s="78">
        <f>+G56</f>
        <v>0</v>
      </c>
      <c r="D79" s="76">
        <f>(C79/C81)</f>
        <v>0</v>
      </c>
      <c r="E79" s="79"/>
      <c r="F79" s="79"/>
      <c r="G79" s="60"/>
    </row>
    <row r="80" spans="1:7" ht="11.25" customHeight="1">
      <c r="B80" s="74" t="s">
        <v>57</v>
      </c>
      <c r="C80" s="78">
        <f>+G59</f>
        <v>68275</v>
      </c>
      <c r="D80" s="76">
        <f>(C80/C81)</f>
        <v>4.7619047619047616E-2</v>
      </c>
      <c r="E80" s="79"/>
      <c r="F80" s="79"/>
      <c r="G80" s="60"/>
    </row>
    <row r="81" spans="2:7" ht="11.25" customHeight="1">
      <c r="B81" s="72" t="s">
        <v>58</v>
      </c>
      <c r="C81" s="80">
        <f>SUM(C75:C80)</f>
        <v>1433775</v>
      </c>
      <c r="D81" s="81">
        <f>SUM(D75:D80)</f>
        <v>1</v>
      </c>
      <c r="E81" s="79"/>
      <c r="F81" s="79"/>
      <c r="G81" s="60"/>
    </row>
    <row r="82" spans="2:7" ht="11.25" customHeight="1">
      <c r="B82" s="23"/>
      <c r="C82" s="59"/>
      <c r="D82" s="59"/>
      <c r="E82" s="59"/>
      <c r="F82" s="59"/>
      <c r="G82" s="60"/>
    </row>
    <row r="83" spans="2:7" ht="11.25" customHeight="1">
      <c r="B83" s="8"/>
      <c r="C83" s="59"/>
      <c r="D83" s="59"/>
      <c r="E83" s="59"/>
      <c r="F83" s="59"/>
      <c r="G83" s="60"/>
    </row>
    <row r="84" spans="2:7" ht="11.25" customHeight="1">
      <c r="B84" s="82"/>
      <c r="C84" s="83" t="s">
        <v>94</v>
      </c>
      <c r="D84" s="82"/>
      <c r="E84" s="82"/>
      <c r="F84" s="79"/>
      <c r="G84" s="60"/>
    </row>
    <row r="85" spans="2:7" ht="11.25" customHeight="1">
      <c r="B85" s="72" t="s">
        <v>91</v>
      </c>
      <c r="C85" s="84">
        <v>350</v>
      </c>
      <c r="D85" s="84">
        <v>380</v>
      </c>
      <c r="E85" s="84">
        <v>410</v>
      </c>
      <c r="F85" s="85"/>
      <c r="G85" s="86"/>
    </row>
    <row r="86" spans="2:7" ht="11.25" customHeight="1">
      <c r="B86" s="72" t="s">
        <v>92</v>
      </c>
      <c r="C86" s="80">
        <f>(G60/C85)</f>
        <v>4096.5</v>
      </c>
      <c r="D86" s="80">
        <f>(G60/D85)</f>
        <v>3773.0921052631579</v>
      </c>
      <c r="E86" s="80">
        <f>(G60/E85)</f>
        <v>3497.0121951219512</v>
      </c>
      <c r="F86" s="85"/>
      <c r="G86" s="86"/>
    </row>
    <row r="87" spans="2:7" ht="11.25" customHeight="1">
      <c r="B87" s="58" t="s">
        <v>59</v>
      </c>
      <c r="C87" s="9"/>
      <c r="D87" s="9"/>
      <c r="E87" s="9"/>
      <c r="F87" s="9"/>
      <c r="G87" s="9"/>
    </row>
  </sheetData>
  <mergeCells count="8">
    <mergeCell ref="B73:C73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TREBOL ROSADO CON BALLICA</vt:lpstr>
      <vt:lpstr>'TREBOL ROSADO CON BALLICA'!Área_de_impresión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2023-03-01T17:49:14Z</cp:lastPrinted>
  <dcterms:created xsi:type="dcterms:W3CDTF">2020-11-27T12:49:26Z</dcterms:created>
  <dcterms:modified xsi:type="dcterms:W3CDTF">2023-03-01T17:49:15Z</dcterms:modified>
</cp:coreProperties>
</file>