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4595" windowHeight="11925"/>
  </bookViews>
  <sheets>
    <sheet name="T.SUBTERRANEO+BALLICA" sheetId="1" r:id="rId1"/>
  </sheets>
  <calcPr calcId="152511"/>
</workbook>
</file>

<file path=xl/calcChain.xml><?xml version="1.0" encoding="utf-8"?>
<calcChain xmlns="http://schemas.openxmlformats.org/spreadsheetml/2006/main">
  <c r="G54" i="1" l="1"/>
  <c r="G53" i="1"/>
  <c r="D35" i="1"/>
  <c r="G27" i="1"/>
  <c r="G22" i="1"/>
  <c r="G21" i="1"/>
  <c r="G12" i="1" l="1"/>
  <c r="G55" i="1" l="1"/>
  <c r="G43" i="1"/>
  <c r="G45" i="1"/>
  <c r="G49" i="1" s="1"/>
  <c r="G46" i="1"/>
  <c r="G48" i="1"/>
  <c r="G35" i="1" l="1"/>
  <c r="G36" i="1"/>
  <c r="G33" i="1" l="1"/>
  <c r="G34" i="1"/>
  <c r="G32" i="1"/>
  <c r="G37" i="1" l="1"/>
  <c r="G28" i="1" l="1"/>
  <c r="G42" i="1" l="1"/>
  <c r="C75" i="1" l="1"/>
  <c r="C78" i="1"/>
  <c r="G60" i="1"/>
  <c r="G23" i="1" l="1"/>
  <c r="C74" i="1" s="1"/>
  <c r="C77" i="1"/>
  <c r="C76" i="1"/>
  <c r="G57" i="1" l="1"/>
  <c r="G58" i="1" s="1"/>
  <c r="G59" i="1" l="1"/>
  <c r="D85" i="1" s="1"/>
  <c r="C79" i="1"/>
  <c r="E85" i="1" l="1"/>
  <c r="C80" i="1"/>
  <c r="D79" i="1" s="1"/>
  <c r="C85" i="1"/>
  <c r="G61" i="1"/>
  <c r="D75" i="1" l="1"/>
  <c r="D78" i="1"/>
  <c r="D76" i="1"/>
  <c r="D77" i="1"/>
  <c r="D74" i="1"/>
  <c r="D80" i="1" l="1"/>
</calcChain>
</file>

<file path=xl/sharedStrings.xml><?xml version="1.0" encoding="utf-8"?>
<sst xmlns="http://schemas.openxmlformats.org/spreadsheetml/2006/main" count="141" uniqueCount="100">
  <si>
    <t>RUBRO O CULTIVO</t>
  </si>
  <si>
    <t>TREBOL SUBTERRANEO Y BALLICA</t>
  </si>
  <si>
    <t>RENDIMIENTO (Fardos/Há.)</t>
  </si>
  <si>
    <t>VARIEDAD</t>
  </si>
  <si>
    <t>MED 600, MED 500, MED 700, WIMMERA</t>
  </si>
  <si>
    <t>FECHA ESTIMADA  PRECIO VENTA</t>
  </si>
  <si>
    <t>DICIEMBRE</t>
  </si>
  <si>
    <t>NIVEL TECNOLÓGICO</t>
  </si>
  <si>
    <t>MEDIO</t>
  </si>
  <si>
    <t>PRECIO ESPERADO ($/Fardo)</t>
  </si>
  <si>
    <t>REGIÓN</t>
  </si>
  <si>
    <t>ÑUBLE</t>
  </si>
  <si>
    <t>INGRESO ESPERADO, con IVA ($)</t>
  </si>
  <si>
    <t>AGENCIA DE ÁREA</t>
  </si>
  <si>
    <t>SAN CARLOS</t>
  </si>
  <si>
    <t>DESTINO PRODUCCION</t>
  </si>
  <si>
    <t>LOCAL</t>
  </si>
  <si>
    <t>COMUNA/LOCALIDAD</t>
  </si>
  <si>
    <t>FECHA DE COSECHA</t>
  </si>
  <si>
    <t>NOVIEMBRE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</si>
  <si>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</si>
  <si>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</si>
  <si>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</si>
  <si>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</si>
  <si>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</si>
  <si>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</si>
  <si>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</si>
  <si>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</si>
  <si>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</si>
  <si>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</si>
  <si>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</si>
  <si>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Habilitacion potrero</t>
  </si>
  <si>
    <t>JH</t>
  </si>
  <si>
    <t>Marzo-Abril</t>
  </si>
  <si>
    <t>Siembra</t>
  </si>
  <si>
    <t>Abril</t>
  </si>
  <si>
    <t>Subtotal Jornadas Hombre</t>
  </si>
  <si>
    <t>JORNADAS ANIMAL</t>
  </si>
  <si>
    <t>Trazado de regueros</t>
  </si>
  <si>
    <t>JA</t>
  </si>
  <si>
    <t>Subtotal Jornadas Animal</t>
  </si>
  <si>
    <t>MAQUINARIA</t>
  </si>
  <si>
    <t>Aradura</t>
  </si>
  <si>
    <t>JM</t>
  </si>
  <si>
    <t>Rastrajes</t>
  </si>
  <si>
    <t>Rodillado</t>
  </si>
  <si>
    <t>Enfardado</t>
  </si>
  <si>
    <t>Diciembre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</si>
  <si>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</si>
  <si>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</si>
  <si>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</si>
  <si>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</si>
  <si>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</si>
  <si>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</si>
  <si>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SEMILLA</t>
  </si>
  <si>
    <t>MED 600</t>
  </si>
  <si>
    <t>Kg</t>
  </si>
  <si>
    <t>Ballica Wimmera</t>
  </si>
  <si>
    <t>kg</t>
  </si>
  <si>
    <t>FERTILIZANTES</t>
  </si>
  <si>
    <t>Mezcla 9-41-12</t>
  </si>
  <si>
    <t>Muriato de Potasio</t>
  </si>
  <si>
    <t>HERBICIDA</t>
  </si>
  <si>
    <t>MCPA</t>
  </si>
  <si>
    <t>lts</t>
  </si>
  <si>
    <t>Junio</t>
  </si>
  <si>
    <t>Subtotal Insumos</t>
  </si>
  <si>
    <t>OTROS</t>
  </si>
  <si>
    <t>Item</t>
  </si>
  <si>
    <t>Acarreo Insumos</t>
  </si>
  <si>
    <t>Junio-Julio</t>
  </si>
  <si>
    <t>Guardado de fardos</t>
  </si>
  <si>
    <t>Diciembre-Enero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</si>
  <si>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</si>
  <si>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</si>
  <si>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</si>
  <si>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</si>
  <si>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</si>
  <si>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</si>
  <si>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</si>
  <si>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</si>
  <si>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</si>
  <si>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</si>
  <si>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</si>
  <si>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</si>
  <si>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</si>
  <si>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</si>
  <si>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</si>
  <si>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</si>
  <si>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</si>
  <si>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</si>
  <si>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</si>
  <si>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</si>
  <si>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</si>
  <si>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</si>
  <si>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</si>
  <si>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</si>
  <si>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(fardos/hà)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</si>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</sst>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3" fontId="4" fillId="2" borderId="6" xfId="0" applyNumberFormat="1" applyFont="1" applyFill="1" applyBorder="1" applyAlignment="1">
      <alignment wrapText="1"/>
    </xf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topLeftCell="B1" zoomScale="140" zoomScaleNormal="140" workbookViewId="0">
      <selection activeCell="J47" sqref="J4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23.25" customHeight="1" x14ac:dyDescent="0.25">
      <c r="A9" s="5"/>
      <c r="B9" s="6" t="s">
        <v>0</v>
      </c>
      <c r="C9" s="113" t="s">
        <v>1</v>
      </c>
      <c r="D9" s="7"/>
      <c r="E9" s="149" t="s">
        <v>2</v>
      </c>
      <c r="F9" s="150"/>
      <c r="G9" s="8">
        <v>350</v>
      </c>
    </row>
    <row r="10" spans="1:7" ht="23.25" customHeight="1" x14ac:dyDescent="0.25">
      <c r="A10" s="5"/>
      <c r="B10" s="9" t="s">
        <v>3</v>
      </c>
      <c r="C10" s="114" t="s">
        <v>4</v>
      </c>
      <c r="D10" s="10"/>
      <c r="E10" s="147" t="s">
        <v>5</v>
      </c>
      <c r="F10" s="148"/>
      <c r="G10" s="12" t="s">
        <v>6</v>
      </c>
    </row>
    <row r="11" spans="1:7" ht="18" customHeight="1" x14ac:dyDescent="0.25">
      <c r="A11" s="5"/>
      <c r="B11" s="9" t="s">
        <v>7</v>
      </c>
      <c r="C11" s="12" t="s">
        <v>8</v>
      </c>
      <c r="D11" s="10"/>
      <c r="E11" s="147" t="s">
        <v>9</v>
      </c>
      <c r="F11" s="148"/>
      <c r="G11" s="92">
        <v>3500</v>
      </c>
    </row>
    <row r="12" spans="1:7" ht="11.25" customHeight="1" x14ac:dyDescent="0.25">
      <c r="A12" s="5"/>
      <c r="B12" s="9" t="s">
        <v>10</v>
      </c>
      <c r="C12" s="13" t="s">
        <v>11</v>
      </c>
      <c r="D12" s="10"/>
      <c r="E12" s="14" t="s">
        <v>12</v>
      </c>
      <c r="F12" s="15"/>
      <c r="G12" s="16">
        <f>G9*G11</f>
        <v>1225000</v>
      </c>
    </row>
    <row r="13" spans="1:7" ht="11.25" customHeight="1" x14ac:dyDescent="0.25">
      <c r="A13" s="5"/>
      <c r="B13" s="9" t="s">
        <v>13</v>
      </c>
      <c r="C13" s="12" t="s">
        <v>14</v>
      </c>
      <c r="D13" s="10"/>
      <c r="E13" s="147" t="s">
        <v>15</v>
      </c>
      <c r="F13" s="148"/>
      <c r="G13" s="12" t="s">
        <v>16</v>
      </c>
    </row>
    <row r="14" spans="1:7" ht="13.5" customHeight="1" x14ac:dyDescent="0.25">
      <c r="A14" s="5"/>
      <c r="B14" s="9" t="s">
        <v>17</v>
      </c>
      <c r="C14" s="12" t="s">
        <v>14</v>
      </c>
      <c r="D14" s="10"/>
      <c r="E14" s="147" t="s">
        <v>18</v>
      </c>
      <c r="F14" s="148"/>
      <c r="G14" s="12" t="s">
        <v>19</v>
      </c>
    </row>
    <row r="15" spans="1:7" ht="25.5" customHeight="1" x14ac:dyDescent="0.25">
      <c r="A15" s="5"/>
      <c r="B15" s="9" t="s">
        <v>20</v>
      </c>
      <c r="C15" s="91">
        <v>44986</v>
      </c>
      <c r="D15" s="10"/>
      <c r="E15" s="151" t="s">
        <v>21</v>
      </c>
      <c r="F15" s="152"/>
      <c r="G15" s="13" t="s">
        <v>22</v>
      </c>
    </row>
    <row r="16" spans="1:7" ht="12" customHeight="1" x14ac:dyDescent="0.25">
      <c r="A16" s="2"/>
      <c r="B16" s="17"/>
      <c r="C16" s="18"/>
      <c r="D16" s="19"/>
      <c r="E16" s="20"/>
      <c r="F16" s="20"/>
      <c r="G16" s="21"/>
    </row>
    <row r="17" spans="1:7" ht="12" customHeight="1" x14ac:dyDescent="0.25">
      <c r="A17" s="22"/>
      <c r="B17" s="153" t="s">
        <v>23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23"/>
      <c r="C18" s="24"/>
      <c r="D18" s="24"/>
      <c r="E18" s="24"/>
      <c r="F18" s="25"/>
      <c r="G18" s="25"/>
    </row>
    <row r="19" spans="1:7" ht="12" customHeight="1" x14ac:dyDescent="0.25">
      <c r="A19" s="5"/>
      <c r="B19" s="26" t="s">
        <v>24</v>
      </c>
      <c r="C19" s="27"/>
      <c r="D19" s="28"/>
      <c r="E19" s="28"/>
      <c r="F19" s="28"/>
      <c r="G19" s="28"/>
    </row>
    <row r="20" spans="1:7" ht="24" customHeight="1" x14ac:dyDescent="0.25">
      <c r="A20" s="22"/>
      <c r="B20" s="29" t="s">
        <v>25</v>
      </c>
      <c r="C20" s="29" t="s">
        <v>26</v>
      </c>
      <c r="D20" s="29" t="s">
        <v>27</v>
      </c>
      <c r="E20" s="29" t="s">
        <v>28</v>
      </c>
      <c r="F20" s="29" t="s">
        <v>29</v>
      </c>
      <c r="G20" s="29" t="s">
        <v>30</v>
      </c>
    </row>
    <row r="21" spans="1:7" ht="12.75" customHeight="1" x14ac:dyDescent="0.25">
      <c r="A21" s="22"/>
      <c r="B21" s="11" t="s">
        <v>31</v>
      </c>
      <c r="C21" s="30" t="s">
        <v>32</v>
      </c>
      <c r="D21" s="31">
        <v>1</v>
      </c>
      <c r="E21" s="30" t="s">
        <v>33</v>
      </c>
      <c r="F21" s="16">
        <v>18000</v>
      </c>
      <c r="G21" s="16">
        <f t="shared" ref="G21:G22" si="0">(D21*F21)</f>
        <v>18000</v>
      </c>
    </row>
    <row r="22" spans="1:7" ht="12.75" customHeight="1" x14ac:dyDescent="0.25">
      <c r="A22" s="22"/>
      <c r="B22" s="11" t="s">
        <v>34</v>
      </c>
      <c r="C22" s="30" t="s">
        <v>32</v>
      </c>
      <c r="D22" s="31">
        <v>1</v>
      </c>
      <c r="E22" s="30" t="s">
        <v>35</v>
      </c>
      <c r="F22" s="16">
        <v>18000</v>
      </c>
      <c r="G22" s="16">
        <f t="shared" si="0"/>
        <v>18000</v>
      </c>
    </row>
    <row r="23" spans="1:7" ht="12.75" customHeight="1" x14ac:dyDescent="0.25">
      <c r="A23" s="22"/>
      <c r="B23" s="32" t="s">
        <v>36</v>
      </c>
      <c r="C23" s="33"/>
      <c r="D23" s="33"/>
      <c r="E23" s="33"/>
      <c r="F23" s="34"/>
      <c r="G23" s="35">
        <f>SUM(G21:G22)</f>
        <v>36000</v>
      </c>
    </row>
    <row r="24" spans="1:7" ht="12" customHeight="1" x14ac:dyDescent="0.25">
      <c r="A24" s="2"/>
      <c r="B24" s="23"/>
      <c r="C24" s="25"/>
      <c r="D24" s="25"/>
      <c r="E24" s="25"/>
      <c r="F24" s="36"/>
      <c r="G24" s="36"/>
    </row>
    <row r="25" spans="1:7" ht="12" customHeight="1" x14ac:dyDescent="0.25">
      <c r="A25" s="5"/>
      <c r="B25" s="37" t="s">
        <v>37</v>
      </c>
      <c r="C25" s="38"/>
      <c r="D25" s="39"/>
      <c r="E25" s="39"/>
      <c r="F25" s="40"/>
      <c r="G25" s="40"/>
    </row>
    <row r="26" spans="1:7" ht="24" customHeight="1" x14ac:dyDescent="0.25">
      <c r="A26" s="5"/>
      <c r="B26" s="95" t="s">
        <v>25</v>
      </c>
      <c r="C26" s="96" t="s">
        <v>26</v>
      </c>
      <c r="D26" s="96" t="s">
        <v>27</v>
      </c>
      <c r="E26" s="95" t="s">
        <v>28</v>
      </c>
      <c r="F26" s="96" t="s">
        <v>29</v>
      </c>
      <c r="G26" s="95" t="s">
        <v>30</v>
      </c>
    </row>
    <row r="27" spans="1:7" ht="12" customHeight="1" x14ac:dyDescent="0.25">
      <c r="A27" s="65"/>
      <c r="B27" s="101" t="s">
        <v>38</v>
      </c>
      <c r="C27" s="102" t="s">
        <v>39</v>
      </c>
      <c r="D27" s="102">
        <v>1</v>
      </c>
      <c r="E27" s="102" t="s">
        <v>35</v>
      </c>
      <c r="F27" s="16">
        <v>18000</v>
      </c>
      <c r="G27" s="16">
        <f t="shared" ref="G27" si="1">(D27*F27)</f>
        <v>18000</v>
      </c>
    </row>
    <row r="28" spans="1:7" ht="12" customHeight="1" x14ac:dyDescent="0.25">
      <c r="A28" s="5"/>
      <c r="B28" s="97" t="s">
        <v>40</v>
      </c>
      <c r="C28" s="98"/>
      <c r="D28" s="98"/>
      <c r="E28" s="98"/>
      <c r="F28" s="99"/>
      <c r="G28" s="100">
        <f>SUM(G27:G27)</f>
        <v>18000</v>
      </c>
    </row>
    <row r="29" spans="1:7" ht="12" customHeight="1" x14ac:dyDescent="0.25">
      <c r="A29" s="2"/>
      <c r="B29" s="41"/>
      <c r="C29" s="42"/>
      <c r="D29" s="42"/>
      <c r="E29" s="42"/>
      <c r="F29" s="43"/>
      <c r="G29" s="43"/>
    </row>
    <row r="30" spans="1:7" ht="12" customHeight="1" x14ac:dyDescent="0.25">
      <c r="A30" s="5"/>
      <c r="B30" s="37" t="s">
        <v>41</v>
      </c>
      <c r="C30" s="38"/>
      <c r="D30" s="39"/>
      <c r="E30" s="39"/>
      <c r="F30" s="40"/>
      <c r="G30" s="40"/>
    </row>
    <row r="31" spans="1:7" ht="24" customHeight="1" x14ac:dyDescent="0.25">
      <c r="A31" s="5"/>
      <c r="B31" s="44" t="s">
        <v>25</v>
      </c>
      <c r="C31" s="44" t="s">
        <v>26</v>
      </c>
      <c r="D31" s="44" t="s">
        <v>27</v>
      </c>
      <c r="E31" s="44" t="s">
        <v>28</v>
      </c>
      <c r="F31" s="45" t="s">
        <v>29</v>
      </c>
      <c r="G31" s="44" t="s">
        <v>30</v>
      </c>
    </row>
    <row r="32" spans="1:7" ht="12.75" customHeight="1" x14ac:dyDescent="0.25">
      <c r="A32" s="22"/>
      <c r="B32" s="11" t="s">
        <v>42</v>
      </c>
      <c r="C32" s="30" t="s">
        <v>43</v>
      </c>
      <c r="D32" s="31">
        <v>0.125</v>
      </c>
      <c r="E32" s="30" t="s">
        <v>33</v>
      </c>
      <c r="F32" s="16">
        <v>400000</v>
      </c>
      <c r="G32" s="16">
        <f>(D32*F32)</f>
        <v>50000</v>
      </c>
    </row>
    <row r="33" spans="1:11" ht="12.75" customHeight="1" x14ac:dyDescent="0.25">
      <c r="A33" s="22"/>
      <c r="B33" s="11" t="s">
        <v>44</v>
      </c>
      <c r="C33" s="30" t="s">
        <v>43</v>
      </c>
      <c r="D33" s="31">
        <v>0.2</v>
      </c>
      <c r="E33" s="30" t="s">
        <v>33</v>
      </c>
      <c r="F33" s="16">
        <v>280000</v>
      </c>
      <c r="G33" s="16">
        <f t="shared" ref="G33:G36" si="2">(D33*F33)</f>
        <v>56000</v>
      </c>
    </row>
    <row r="34" spans="1:11" ht="12.75" customHeight="1" x14ac:dyDescent="0.25">
      <c r="A34" s="22"/>
      <c r="B34" s="11" t="s">
        <v>45</v>
      </c>
      <c r="C34" s="30" t="s">
        <v>43</v>
      </c>
      <c r="D34" s="31">
        <v>0.125</v>
      </c>
      <c r="E34" s="30" t="s">
        <v>35</v>
      </c>
      <c r="F34" s="16">
        <v>120000</v>
      </c>
      <c r="G34" s="16">
        <f t="shared" si="2"/>
        <v>15000</v>
      </c>
    </row>
    <row r="35" spans="1:11" ht="12.75" customHeight="1" x14ac:dyDescent="0.25">
      <c r="A35" s="22"/>
      <c r="B35" s="11" t="s">
        <v>46</v>
      </c>
      <c r="C35" s="30" t="s">
        <v>26</v>
      </c>
      <c r="D35" s="144">
        <f>G9</f>
        <v>350</v>
      </c>
      <c r="E35" s="30" t="s">
        <v>47</v>
      </c>
      <c r="F35" s="16">
        <v>900</v>
      </c>
      <c r="G35" s="16">
        <f t="shared" si="2"/>
        <v>315000</v>
      </c>
    </row>
    <row r="36" spans="1:11" ht="12.75" customHeight="1" x14ac:dyDescent="0.25">
      <c r="A36" s="22"/>
      <c r="B36" s="11" t="s">
        <v>48</v>
      </c>
      <c r="C36" s="30" t="s">
        <v>43</v>
      </c>
      <c r="D36" s="31">
        <v>0.125</v>
      </c>
      <c r="E36" s="30" t="s">
        <v>35</v>
      </c>
      <c r="F36" s="16">
        <v>480000</v>
      </c>
      <c r="G36" s="16">
        <f t="shared" si="2"/>
        <v>60000</v>
      </c>
    </row>
    <row r="37" spans="1:11" ht="12.75" customHeight="1" x14ac:dyDescent="0.25">
      <c r="A37" s="5"/>
      <c r="B37" s="46" t="s">
        <v>49</v>
      </c>
      <c r="C37" s="47"/>
      <c r="D37" s="47"/>
      <c r="E37" s="47"/>
      <c r="F37" s="48"/>
      <c r="G37" s="49">
        <f>SUM(G32:G36)</f>
        <v>496000</v>
      </c>
    </row>
    <row r="38" spans="1:11" ht="12" customHeight="1" x14ac:dyDescent="0.25">
      <c r="A38" s="2"/>
      <c r="B38" s="41"/>
      <c r="C38" s="42"/>
      <c r="D38" s="42"/>
      <c r="E38" s="42"/>
      <c r="F38" s="43"/>
      <c r="G38" s="43"/>
    </row>
    <row r="39" spans="1:11" ht="12" customHeight="1" x14ac:dyDescent="0.25">
      <c r="A39" s="5"/>
      <c r="B39" s="37" t="s">
        <v>50</v>
      </c>
      <c r="C39" s="38"/>
      <c r="D39" s="39"/>
      <c r="E39" s="39"/>
      <c r="F39" s="40"/>
      <c r="G39" s="40"/>
    </row>
    <row r="40" spans="1:11" ht="24" customHeight="1" x14ac:dyDescent="0.25">
      <c r="A40" s="5"/>
      <c r="B40" s="45" t="s">
        <v>51</v>
      </c>
      <c r="C40" s="45" t="s">
        <v>52</v>
      </c>
      <c r="D40" s="45" t="s">
        <v>53</v>
      </c>
      <c r="E40" s="45" t="s">
        <v>28</v>
      </c>
      <c r="F40" s="45" t="s">
        <v>29</v>
      </c>
      <c r="G40" s="45" t="s">
        <v>30</v>
      </c>
      <c r="K40" s="90"/>
    </row>
    <row r="41" spans="1:11" ht="12.75" customHeight="1" x14ac:dyDescent="0.25">
      <c r="A41" s="22"/>
      <c r="B41" s="103" t="s">
        <v>54</v>
      </c>
      <c r="C41" s="93"/>
      <c r="D41" s="94"/>
      <c r="E41" s="93"/>
      <c r="F41" s="94"/>
      <c r="G41" s="52"/>
      <c r="K41" s="90"/>
    </row>
    <row r="42" spans="1:11" ht="12.75" customHeight="1" x14ac:dyDescent="0.25">
      <c r="A42" s="22"/>
      <c r="B42" s="14" t="s">
        <v>55</v>
      </c>
      <c r="C42" s="50" t="s">
        <v>56</v>
      </c>
      <c r="D42" s="51">
        <v>14</v>
      </c>
      <c r="E42" s="50" t="s">
        <v>35</v>
      </c>
      <c r="F42" s="52">
        <v>7192</v>
      </c>
      <c r="G42" s="52">
        <f t="shared" ref="G42:G48" si="3">(D42*F42)</f>
        <v>100688</v>
      </c>
    </row>
    <row r="43" spans="1:11" ht="12.75" customHeight="1" x14ac:dyDescent="0.25">
      <c r="A43" s="22"/>
      <c r="B43" s="14" t="s">
        <v>57</v>
      </c>
      <c r="C43" s="53" t="s">
        <v>58</v>
      </c>
      <c r="D43" s="15">
        <v>15</v>
      </c>
      <c r="E43" s="53" t="s">
        <v>35</v>
      </c>
      <c r="F43" s="52">
        <v>2024</v>
      </c>
      <c r="G43" s="52">
        <f t="shared" si="3"/>
        <v>30360</v>
      </c>
    </row>
    <row r="44" spans="1:11" ht="12.75" customHeight="1" x14ac:dyDescent="0.25">
      <c r="A44" s="22"/>
      <c r="B44" s="104" t="s">
        <v>59</v>
      </c>
      <c r="C44" s="50"/>
      <c r="D44" s="51"/>
      <c r="E44" s="50"/>
      <c r="F44" s="52"/>
      <c r="G44" s="52"/>
    </row>
    <row r="45" spans="1:11" ht="12.75" customHeight="1" x14ac:dyDescent="0.25">
      <c r="A45" s="22"/>
      <c r="B45" s="14" t="s">
        <v>60</v>
      </c>
      <c r="C45" s="50" t="s">
        <v>58</v>
      </c>
      <c r="D45" s="51">
        <v>200</v>
      </c>
      <c r="E45" s="50" t="s">
        <v>35</v>
      </c>
      <c r="F45" s="52">
        <v>1077</v>
      </c>
      <c r="G45" s="52">
        <f t="shared" si="3"/>
        <v>215400</v>
      </c>
    </row>
    <row r="46" spans="1:11" ht="12.75" customHeight="1" x14ac:dyDescent="0.25">
      <c r="A46" s="22"/>
      <c r="B46" s="14" t="s">
        <v>61</v>
      </c>
      <c r="C46" s="50" t="s">
        <v>58</v>
      </c>
      <c r="D46" s="51">
        <v>100</v>
      </c>
      <c r="E46" s="50" t="s">
        <v>35</v>
      </c>
      <c r="F46" s="52">
        <v>1220</v>
      </c>
      <c r="G46" s="52">
        <f t="shared" si="3"/>
        <v>122000</v>
      </c>
    </row>
    <row r="47" spans="1:11" ht="12.75" customHeight="1" x14ac:dyDescent="0.25">
      <c r="A47" s="22"/>
      <c r="B47" s="104" t="s">
        <v>62</v>
      </c>
      <c r="C47" s="50"/>
      <c r="D47" s="51"/>
      <c r="E47" s="50"/>
      <c r="F47" s="52"/>
      <c r="G47" s="52"/>
    </row>
    <row r="48" spans="1:11" ht="12.75" customHeight="1" x14ac:dyDescent="0.25">
      <c r="A48" s="22"/>
      <c r="B48" s="14" t="s">
        <v>63</v>
      </c>
      <c r="C48" s="50" t="s">
        <v>64</v>
      </c>
      <c r="D48" s="51">
        <v>1</v>
      </c>
      <c r="E48" s="50" t="s">
        <v>65</v>
      </c>
      <c r="F48" s="52">
        <v>13290</v>
      </c>
      <c r="G48" s="52">
        <f t="shared" si="3"/>
        <v>13290</v>
      </c>
    </row>
    <row r="49" spans="1:7" ht="13.5" customHeight="1" x14ac:dyDescent="0.25">
      <c r="A49" s="5"/>
      <c r="B49" s="54" t="s">
        <v>66</v>
      </c>
      <c r="C49" s="55"/>
      <c r="D49" s="55"/>
      <c r="E49" s="55"/>
      <c r="F49" s="56"/>
      <c r="G49" s="57">
        <f>SUM(G41:G48)</f>
        <v>481738</v>
      </c>
    </row>
    <row r="50" spans="1:7" ht="12" customHeight="1" x14ac:dyDescent="0.25">
      <c r="A50" s="2"/>
      <c r="B50" s="41"/>
      <c r="C50" s="42"/>
      <c r="D50" s="42"/>
      <c r="E50" s="58"/>
      <c r="F50" s="43"/>
      <c r="G50" s="43"/>
    </row>
    <row r="51" spans="1:7" ht="12" customHeight="1" x14ac:dyDescent="0.25">
      <c r="A51" s="5"/>
      <c r="B51" s="37" t="s">
        <v>67</v>
      </c>
      <c r="C51" s="38"/>
      <c r="D51" s="39"/>
      <c r="E51" s="39"/>
      <c r="F51" s="40"/>
      <c r="G51" s="40"/>
    </row>
    <row r="52" spans="1:7" ht="24" customHeight="1" x14ac:dyDescent="0.25">
      <c r="A52" s="5"/>
      <c r="B52" s="95" t="s">
        <v>68</v>
      </c>
      <c r="C52" s="96" t="s">
        <v>52</v>
      </c>
      <c r="D52" s="96" t="s">
        <v>53</v>
      </c>
      <c r="E52" s="95" t="s">
        <v>28</v>
      </c>
      <c r="F52" s="96" t="s">
        <v>29</v>
      </c>
      <c r="G52" s="95" t="s">
        <v>30</v>
      </c>
    </row>
    <row r="53" spans="1:7" ht="12.75" customHeight="1" x14ac:dyDescent="0.25">
      <c r="A53" s="65"/>
      <c r="B53" s="109" t="s">
        <v>69</v>
      </c>
      <c r="C53" s="110" t="s">
        <v>43</v>
      </c>
      <c r="D53" s="111">
        <v>0.5</v>
      </c>
      <c r="E53" s="112" t="s">
        <v>70</v>
      </c>
      <c r="F53" s="111">
        <v>18000</v>
      </c>
      <c r="G53" s="52">
        <f t="shared" ref="G53:G54" si="4">(D53*F53)</f>
        <v>9000</v>
      </c>
    </row>
    <row r="54" spans="1:7" ht="12.75" customHeight="1" x14ac:dyDescent="0.25">
      <c r="A54" s="65"/>
      <c r="B54" s="109" t="s">
        <v>71</v>
      </c>
      <c r="C54" s="110" t="s">
        <v>32</v>
      </c>
      <c r="D54" s="111">
        <v>2</v>
      </c>
      <c r="E54" s="112" t="s">
        <v>72</v>
      </c>
      <c r="F54" s="111">
        <v>18000</v>
      </c>
      <c r="G54" s="52">
        <f t="shared" si="4"/>
        <v>36000</v>
      </c>
    </row>
    <row r="55" spans="1:7" ht="13.5" customHeight="1" x14ac:dyDescent="0.25">
      <c r="A55" s="5"/>
      <c r="B55" s="105" t="s">
        <v>73</v>
      </c>
      <c r="C55" s="106"/>
      <c r="D55" s="106"/>
      <c r="E55" s="106"/>
      <c r="F55" s="107"/>
      <c r="G55" s="108">
        <f>SUM(G53:G54)</f>
        <v>45000</v>
      </c>
    </row>
    <row r="56" spans="1:7" ht="12" customHeight="1" x14ac:dyDescent="0.25">
      <c r="A56" s="2"/>
      <c r="B56" s="68"/>
      <c r="C56" s="68"/>
      <c r="D56" s="68"/>
      <c r="E56" s="68"/>
      <c r="F56" s="69"/>
      <c r="G56" s="69"/>
    </row>
    <row r="57" spans="1:7" ht="12" customHeight="1" x14ac:dyDescent="0.25">
      <c r="A57" s="65"/>
      <c r="B57" s="70" t="s">
        <v>74</v>
      </c>
      <c r="C57" s="71"/>
      <c r="D57" s="71"/>
      <c r="E57" s="71"/>
      <c r="F57" s="71"/>
      <c r="G57" s="72">
        <f>G23+G28+G37+G49+G55</f>
        <v>1076738</v>
      </c>
    </row>
    <row r="58" spans="1:7" ht="12" customHeight="1" x14ac:dyDescent="0.25">
      <c r="A58" s="65"/>
      <c r="B58" s="73" t="s">
        <v>75</v>
      </c>
      <c r="C58" s="60"/>
      <c r="D58" s="60"/>
      <c r="E58" s="60"/>
      <c r="F58" s="60"/>
      <c r="G58" s="74">
        <f>G57*0.05</f>
        <v>53836.9</v>
      </c>
    </row>
    <row r="59" spans="1:7" ht="12" customHeight="1" x14ac:dyDescent="0.25">
      <c r="A59" s="65"/>
      <c r="B59" s="75" t="s">
        <v>76</v>
      </c>
      <c r="C59" s="59"/>
      <c r="D59" s="59"/>
      <c r="E59" s="59"/>
      <c r="F59" s="59"/>
      <c r="G59" s="76">
        <f>G58+G57</f>
        <v>1130574.8999999999</v>
      </c>
    </row>
    <row r="60" spans="1:7" ht="12" customHeight="1" x14ac:dyDescent="0.25">
      <c r="A60" s="65"/>
      <c r="B60" s="73" t="s">
        <v>77</v>
      </c>
      <c r="C60" s="60"/>
      <c r="D60" s="60"/>
      <c r="E60" s="60"/>
      <c r="F60" s="60"/>
      <c r="G60" s="74">
        <f>G12</f>
        <v>1225000</v>
      </c>
    </row>
    <row r="61" spans="1:7" ht="12" customHeight="1" x14ac:dyDescent="0.25">
      <c r="A61" s="65"/>
      <c r="B61" s="77" t="s">
        <v>78</v>
      </c>
      <c r="C61" s="78"/>
      <c r="D61" s="78"/>
      <c r="E61" s="78"/>
      <c r="F61" s="78"/>
      <c r="G61" s="79">
        <f>G60-G59</f>
        <v>94425.100000000093</v>
      </c>
    </row>
    <row r="62" spans="1:7" ht="12" customHeight="1" x14ac:dyDescent="0.25">
      <c r="A62" s="65"/>
      <c r="B62" s="66" t="s">
        <v>79</v>
      </c>
      <c r="C62" s="67"/>
      <c r="D62" s="67"/>
      <c r="E62" s="67"/>
      <c r="F62" s="67"/>
      <c r="G62" s="62"/>
    </row>
    <row r="63" spans="1:7" ht="12.75" customHeight="1" thickBot="1" x14ac:dyDescent="0.3">
      <c r="A63" s="65"/>
      <c r="B63" s="80"/>
      <c r="C63" s="67"/>
      <c r="D63" s="67"/>
      <c r="E63" s="67"/>
      <c r="F63" s="67"/>
      <c r="G63" s="62"/>
    </row>
    <row r="64" spans="1:7" ht="12" customHeight="1" x14ac:dyDescent="0.25">
      <c r="A64" s="65"/>
      <c r="B64" s="82" t="s">
        <v>80</v>
      </c>
      <c r="C64" s="83"/>
      <c r="D64" s="83"/>
      <c r="E64" s="83"/>
      <c r="F64" s="84"/>
      <c r="G64" s="62"/>
    </row>
    <row r="65" spans="1:7" ht="12" customHeight="1" x14ac:dyDescent="0.25">
      <c r="A65" s="65"/>
      <c r="B65" s="85" t="s">
        <v>81</v>
      </c>
      <c r="C65" s="64"/>
      <c r="D65" s="64"/>
      <c r="E65" s="64"/>
      <c r="F65" s="86"/>
      <c r="G65" s="62"/>
    </row>
    <row r="66" spans="1:7" ht="12" customHeight="1" x14ac:dyDescent="0.25">
      <c r="A66" s="65"/>
      <c r="B66" s="85" t="s">
        <v>82</v>
      </c>
      <c r="C66" s="64"/>
      <c r="D66" s="64"/>
      <c r="E66" s="64"/>
      <c r="F66" s="86"/>
      <c r="G66" s="62"/>
    </row>
    <row r="67" spans="1:7" ht="12" customHeight="1" x14ac:dyDescent="0.25">
      <c r="A67" s="65"/>
      <c r="B67" s="85" t="s">
        <v>83</v>
      </c>
      <c r="C67" s="64"/>
      <c r="D67" s="64"/>
      <c r="E67" s="64"/>
      <c r="F67" s="86"/>
      <c r="G67" s="62"/>
    </row>
    <row r="68" spans="1:7" ht="12" customHeight="1" x14ac:dyDescent="0.25">
      <c r="A68" s="65"/>
      <c r="B68" s="85" t="s">
        <v>84</v>
      </c>
      <c r="C68" s="64"/>
      <c r="D68" s="64"/>
      <c r="E68" s="64"/>
      <c r="F68" s="86"/>
      <c r="G68" s="62"/>
    </row>
    <row r="69" spans="1:7" ht="12" customHeight="1" x14ac:dyDescent="0.25">
      <c r="A69" s="65"/>
      <c r="B69" s="85" t="s">
        <v>85</v>
      </c>
      <c r="C69" s="64"/>
      <c r="D69" s="64"/>
      <c r="E69" s="64"/>
      <c r="F69" s="86"/>
      <c r="G69" s="62"/>
    </row>
    <row r="70" spans="1:7" ht="12.75" customHeight="1" thickBot="1" x14ac:dyDescent="0.3">
      <c r="A70" s="65"/>
      <c r="B70" s="87" t="s">
        <v>86</v>
      </c>
      <c r="C70" s="88"/>
      <c r="D70" s="88"/>
      <c r="E70" s="88"/>
      <c r="F70" s="89"/>
      <c r="G70" s="62"/>
    </row>
    <row r="71" spans="1:7" ht="12.75" customHeight="1" x14ac:dyDescent="0.25">
      <c r="A71" s="65"/>
      <c r="B71" s="81"/>
      <c r="C71" s="64"/>
      <c r="D71" s="64"/>
      <c r="E71" s="64"/>
      <c r="F71" s="64"/>
      <c r="G71" s="62"/>
    </row>
    <row r="72" spans="1:7" ht="15" customHeight="1" thickBot="1" x14ac:dyDescent="0.3">
      <c r="A72" s="65"/>
      <c r="B72" s="145" t="s">
        <v>87</v>
      </c>
      <c r="C72" s="146"/>
      <c r="D72" s="115"/>
      <c r="E72" s="116"/>
      <c r="F72" s="116"/>
      <c r="G72" s="62"/>
    </row>
    <row r="73" spans="1:7" ht="12" customHeight="1" x14ac:dyDescent="0.25">
      <c r="A73" s="65"/>
      <c r="B73" s="117" t="s">
        <v>68</v>
      </c>
      <c r="C73" s="118" t="s">
        <v>88</v>
      </c>
      <c r="D73" s="119" t="s">
        <v>89</v>
      </c>
      <c r="E73" s="116"/>
      <c r="F73" s="116"/>
      <c r="G73" s="62"/>
    </row>
    <row r="74" spans="1:7" ht="12" customHeight="1" x14ac:dyDescent="0.25">
      <c r="A74" s="65"/>
      <c r="B74" s="120" t="s">
        <v>90</v>
      </c>
      <c r="C74" s="121">
        <f>G23</f>
        <v>36000</v>
      </c>
      <c r="D74" s="122">
        <f>(C74/C80)</f>
        <v>3.1842207004595627E-2</v>
      </c>
      <c r="E74" s="116"/>
      <c r="F74" s="116"/>
      <c r="G74" s="62"/>
    </row>
    <row r="75" spans="1:7" ht="12" customHeight="1" x14ac:dyDescent="0.25">
      <c r="A75" s="65"/>
      <c r="B75" s="120" t="s">
        <v>91</v>
      </c>
      <c r="C75" s="121">
        <f>G28</f>
        <v>18000</v>
      </c>
      <c r="D75" s="122">
        <f>(C75/C80)</f>
        <v>1.5921103502297813E-2</v>
      </c>
      <c r="E75" s="116"/>
      <c r="F75" s="116"/>
      <c r="G75" s="62"/>
    </row>
    <row r="76" spans="1:7" ht="12" customHeight="1" x14ac:dyDescent="0.25">
      <c r="A76" s="65"/>
      <c r="B76" s="120" t="s">
        <v>92</v>
      </c>
      <c r="C76" s="121">
        <f>G37</f>
        <v>496000</v>
      </c>
      <c r="D76" s="122">
        <f>(C76/C80)</f>
        <v>0.43871485206331756</v>
      </c>
      <c r="E76" s="116"/>
      <c r="F76" s="116"/>
      <c r="G76" s="62"/>
    </row>
    <row r="77" spans="1:7" ht="12" customHeight="1" x14ac:dyDescent="0.25">
      <c r="A77" s="65"/>
      <c r="B77" s="120" t="s">
        <v>51</v>
      </c>
      <c r="C77" s="121">
        <f>G49</f>
        <v>481738</v>
      </c>
      <c r="D77" s="122">
        <f>(C77/C80)</f>
        <v>0.42610003105499694</v>
      </c>
      <c r="E77" s="116"/>
      <c r="F77" s="116"/>
      <c r="G77" s="62"/>
    </row>
    <row r="78" spans="1:7" ht="12" customHeight="1" x14ac:dyDescent="0.25">
      <c r="A78" s="65"/>
      <c r="B78" s="120" t="s">
        <v>93</v>
      </c>
      <c r="C78" s="123">
        <f>G55</f>
        <v>45000</v>
      </c>
      <c r="D78" s="122">
        <f>(C78/C80)</f>
        <v>3.9802758755744537E-2</v>
      </c>
      <c r="E78" s="124"/>
      <c r="F78" s="124"/>
      <c r="G78" s="62"/>
    </row>
    <row r="79" spans="1:7" ht="12" customHeight="1" x14ac:dyDescent="0.25">
      <c r="A79" s="65"/>
      <c r="B79" s="120" t="s">
        <v>94</v>
      </c>
      <c r="C79" s="123">
        <f>G58</f>
        <v>53836.9</v>
      </c>
      <c r="D79" s="122">
        <f>(C79/C80)</f>
        <v>4.7619047619047623E-2</v>
      </c>
      <c r="E79" s="124"/>
      <c r="F79" s="124"/>
      <c r="G79" s="62"/>
    </row>
    <row r="80" spans="1:7" ht="12.75" customHeight="1" thickBot="1" x14ac:dyDescent="0.3">
      <c r="A80" s="65"/>
      <c r="B80" s="125" t="s">
        <v>95</v>
      </c>
      <c r="C80" s="126">
        <f>SUM(C74:C79)</f>
        <v>1130574.8999999999</v>
      </c>
      <c r="D80" s="127">
        <f>SUM(D74:D79)</f>
        <v>1.0000000000000002</v>
      </c>
      <c r="E80" s="124"/>
      <c r="F80" s="124"/>
      <c r="G80" s="62"/>
    </row>
    <row r="81" spans="1:7" ht="12" customHeight="1" x14ac:dyDescent="0.25">
      <c r="A81" s="65"/>
      <c r="B81" s="128"/>
      <c r="C81" s="129"/>
      <c r="D81" s="129"/>
      <c r="E81" s="129"/>
      <c r="F81" s="129"/>
      <c r="G81" s="62"/>
    </row>
    <row r="82" spans="1:7" ht="12.75" customHeight="1" x14ac:dyDescent="0.25">
      <c r="A82" s="65"/>
      <c r="B82" s="130"/>
      <c r="C82" s="129"/>
      <c r="D82" s="129"/>
      <c r="E82" s="129"/>
      <c r="F82" s="129"/>
      <c r="G82" s="62"/>
    </row>
    <row r="83" spans="1:7" ht="12" customHeight="1" thickBot="1" x14ac:dyDescent="0.3">
      <c r="A83" s="61"/>
      <c r="B83" s="131"/>
      <c r="C83" s="132" t="s">
        <v>96</v>
      </c>
      <c r="D83" s="133"/>
      <c r="E83" s="134"/>
      <c r="F83" s="135"/>
      <c r="G83" s="62"/>
    </row>
    <row r="84" spans="1:7" ht="12" customHeight="1" x14ac:dyDescent="0.25">
      <c r="A84" s="65"/>
      <c r="B84" s="136" t="s">
        <v>97</v>
      </c>
      <c r="C84" s="137">
        <v>250</v>
      </c>
      <c r="D84" s="137">
        <v>300</v>
      </c>
      <c r="E84" s="138">
        <v>350</v>
      </c>
      <c r="F84" s="139"/>
      <c r="G84" s="63"/>
    </row>
    <row r="85" spans="1:7" ht="12.75" customHeight="1" thickBot="1" x14ac:dyDescent="0.3">
      <c r="A85" s="65"/>
      <c r="B85" s="125" t="s">
        <v>98</v>
      </c>
      <c r="C85" s="126">
        <f>(G59/C84)</f>
        <v>4522.2995999999994</v>
      </c>
      <c r="D85" s="126">
        <f>(G59/D84)</f>
        <v>3768.5829999999996</v>
      </c>
      <c r="E85" s="140">
        <f>(G59/E84)</f>
        <v>3230.2139999999999</v>
      </c>
      <c r="F85" s="139"/>
      <c r="G85" s="63"/>
    </row>
    <row r="86" spans="1:7" ht="15.6" customHeight="1" x14ac:dyDescent="0.25">
      <c r="A86" s="65"/>
      <c r="B86" s="141" t="s">
        <v>99</v>
      </c>
      <c r="C86" s="142"/>
      <c r="D86" s="142"/>
      <c r="E86" s="142"/>
      <c r="F86" s="142"/>
      <c r="G86" s="142"/>
    </row>
    <row r="87" spans="1:7" ht="11.25" customHeight="1" x14ac:dyDescent="0.25">
      <c r="B87" s="143"/>
      <c r="C87" s="143"/>
      <c r="D87" s="143"/>
      <c r="E87" s="143"/>
      <c r="F87" s="143"/>
      <c r="G87" s="143"/>
    </row>
    <row r="88" spans="1:7" ht="11.25" customHeight="1" x14ac:dyDescent="0.25">
      <c r="B88" s="143"/>
      <c r="C88" s="143"/>
      <c r="D88" s="143"/>
      <c r="E88" s="143"/>
      <c r="F88" s="143"/>
      <c r="G88" s="143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T.SUBTERRANEO+BALLICA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2023-02-28T13:45:16Z</dcterms:modified>
  <cp:category/>
  <cp:contentStatus/>
</cp:coreProperties>
</file>