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<sst xmlns="http://schemas.openxmlformats.org/spreadsheetml/2006/main" count="179" uniqueCount="111">
  <si>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</si>
  <si>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</si>
  <si>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</si>
  <si>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</si>
  <si>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</si>
  <si>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</si>
  <si>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</si>
  <si>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</si>
  <si>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</si>
  <si>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</si>
  <si>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</si>
  <si>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</si>
  <si>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</si>
  <si>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</si>
  <si>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</si>
  <si>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</si>
  <si>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</si>
  <si>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</si>
  <si>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</si>
  <si>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</si>
  <si>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</si>
  <si>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</si>
  <si>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</si>
  <si>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</si>
  <si>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</si>
  <si>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</si>
  <si>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</si>
  <si>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</si>
  <si>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</si>
  <si>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</si>
  <si>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</si>
  <si>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</si>
  <si>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</si>
  <si>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</si>
  <si>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</si>
  <si>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</si>
  <si>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</si>
  <si>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</si>
  <si>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</si>
  <si>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</si>
  <si>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</si>
  <si>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</si>
  <si>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</si>
  <si>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</si>
  <si>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</si>
  <si>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</si>
  <si>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</si>
  <si>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</si>
  <si>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</si>
  <si>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</si>
  <si>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</si>
  <si>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</si>
  <si>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</si>
  <si>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</si>
  <si>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</si>
  <si>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</si>
  <si>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</si>
  <si>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</si>
  <si>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</si>
  <si>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</si>
  <si>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</si>
  <si>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</si>
  <si>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</si>
  <si>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</si>
  <si>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</si>
  <si>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</si>
  <si>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</si>
  <si>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</si>
  <si>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</si>
  <si>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</si>
  <si>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</si>
  <si>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</si>
  <si>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</si>
  <si>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</si>
  <si>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</si>
  <si>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</si>
  <si>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</si>
  <si>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</si>
  <si>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</si>
  <si>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</si>
  <si>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</si>
  <si>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</si>
  <si>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</si>
  <si>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</si>
  <si>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</si>
  <si>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</si>
  <si>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</si>
  <si>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</si>
  <si>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</si>
  <si>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</si>
  <si>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</si>
  <si>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</si>
  <si>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</si>
  <si>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</si>
  <si>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</si>
  <si>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</si>
  <si>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</si>
  <si>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</si>
  <si>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</si>
  <si>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</si>
  <si>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</si>
  <si>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</si>
  <si>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</si>
  <si>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</si>
  <si>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</si>
  <si>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</si>
  <si>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MEDIO</t>
  </si>
  <si>
    <t>ARAUCANIA</t>
  </si>
  <si>
    <t>TEMUCO</t>
  </si>
  <si>
    <t>TEMUCO - FREIRE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</si>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</sst>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5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168" fontId="17" fillId="0" borderId="36" xfId="1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169" fontId="15" fillId="0" borderId="6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right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170" fontId="15" fillId="0" borderId="36" xfId="3" applyNumberFormat="1" applyFont="1" applyBorder="1" applyAlignment="1">
      <alignment horizontal="right"/>
    </xf>
    <xf numFmtId="4" fontId="15" fillId="0" borderId="36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3" fontId="17" fillId="0" borderId="23" xfId="0" applyNumberFormat="1" applyFont="1" applyBorder="1" applyAlignment="1">
      <alignment horizontal="right"/>
    </xf>
    <xf numFmtId="17" fontId="17" fillId="0" borderId="23" xfId="0" applyNumberFormat="1" applyFont="1" applyBorder="1" applyAlignment="1">
      <alignment horizontal="right"/>
    </xf>
    <xf numFmtId="3" fontId="17" fillId="9" borderId="23" xfId="0" applyNumberFormat="1" applyFont="1" applyFill="1" applyBorder="1" applyAlignment="1">
      <alignment horizontal="right"/>
    </xf>
    <xf numFmtId="167" fontId="17" fillId="0" borderId="23" xfId="1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9158</xdr:colOff>
      <xdr:row>8</xdr:row>
      <xdr:rowOff>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65264" cy="135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H13" sqref="H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1" t="s">
        <v>98</v>
      </c>
      <c r="D9" s="47"/>
      <c r="E9" s="164" t="s">
        <v>1</v>
      </c>
      <c r="F9" s="165"/>
      <c r="G9" s="147">
        <v>60</v>
      </c>
    </row>
    <row r="10" spans="1:7" ht="15" customHeight="1" x14ac:dyDescent="0.25">
      <c r="A10" s="26"/>
      <c r="B10" s="48" t="s">
        <v>2</v>
      </c>
      <c r="C10" s="112" t="s">
        <v>99</v>
      </c>
      <c r="D10" s="47"/>
      <c r="E10" s="162" t="s">
        <v>3</v>
      </c>
      <c r="F10" s="163"/>
      <c r="G10" s="148" t="s">
        <v>69</v>
      </c>
    </row>
    <row r="11" spans="1:7" ht="15" customHeight="1" x14ac:dyDescent="0.25">
      <c r="A11" s="26"/>
      <c r="B11" s="48" t="s">
        <v>4</v>
      </c>
      <c r="C11" s="51" t="s">
        <v>106</v>
      </c>
      <c r="D11" s="47"/>
      <c r="E11" s="162" t="s">
        <v>5</v>
      </c>
      <c r="F11" s="163"/>
      <c r="G11" s="149">
        <v>35000</v>
      </c>
    </row>
    <row r="12" spans="1:7" ht="15" customHeight="1" x14ac:dyDescent="0.25">
      <c r="A12" s="26"/>
      <c r="B12" s="48" t="s">
        <v>6</v>
      </c>
      <c r="C12" s="51" t="s">
        <v>107</v>
      </c>
      <c r="D12" s="47"/>
      <c r="E12" s="49" t="s">
        <v>7</v>
      </c>
      <c r="F12" s="50"/>
      <c r="G12" s="150">
        <f>G9*G11</f>
        <v>2100000</v>
      </c>
    </row>
    <row r="13" spans="1:7" ht="15" customHeight="1" x14ac:dyDescent="0.25">
      <c r="A13" s="26"/>
      <c r="B13" s="48" t="s">
        <v>8</v>
      </c>
      <c r="C13" s="113" t="s">
        <v>108</v>
      </c>
      <c r="D13" s="47"/>
      <c r="E13" s="162" t="s">
        <v>9</v>
      </c>
      <c r="F13" s="163"/>
      <c r="G13" s="151" t="s">
        <v>10</v>
      </c>
    </row>
    <row r="14" spans="1:7" ht="15" customHeight="1" x14ac:dyDescent="0.25">
      <c r="A14" s="26"/>
      <c r="B14" s="48" t="s">
        <v>11</v>
      </c>
      <c r="C14" s="114" t="s">
        <v>109</v>
      </c>
      <c r="D14" s="47"/>
      <c r="E14" s="162" t="s">
        <v>12</v>
      </c>
      <c r="F14" s="163"/>
      <c r="G14" s="148" t="s">
        <v>69</v>
      </c>
    </row>
    <row r="15" spans="1:7" ht="15" customHeight="1" x14ac:dyDescent="0.25">
      <c r="A15" s="26"/>
      <c r="B15" s="48" t="s">
        <v>13</v>
      </c>
      <c r="C15" s="110">
        <v>44958</v>
      </c>
      <c r="D15" s="47"/>
      <c r="E15" s="166" t="s">
        <v>14</v>
      </c>
      <c r="F15" s="167"/>
      <c r="G15" s="151" t="s">
        <v>74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68" t="s">
        <v>15</v>
      </c>
      <c r="C17" s="169"/>
      <c r="D17" s="169"/>
      <c r="E17" s="169"/>
      <c r="F17" s="169"/>
      <c r="G17" s="169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16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17</v>
      </c>
      <c r="C20" s="63" t="s">
        <v>18</v>
      </c>
      <c r="D20" s="63" t="s">
        <v>19</v>
      </c>
      <c r="E20" s="63" t="s">
        <v>20</v>
      </c>
      <c r="F20" s="63" t="s">
        <v>21</v>
      </c>
      <c r="G20" s="63" t="s">
        <v>22</v>
      </c>
    </row>
    <row r="21" spans="1:255" ht="12.75" customHeight="1" x14ac:dyDescent="0.25">
      <c r="A21" s="27"/>
      <c r="B21" s="109" t="s">
        <v>75</v>
      </c>
      <c r="C21" s="64" t="s">
        <v>23</v>
      </c>
      <c r="D21" s="115">
        <v>1</v>
      </c>
      <c r="E21" s="116" t="s">
        <v>101</v>
      </c>
      <c r="F21" s="116">
        <v>20000</v>
      </c>
      <c r="G21" s="117">
        <f>D21*F21</f>
        <v>20000</v>
      </c>
    </row>
    <row r="22" spans="1:255" ht="12.75" customHeight="1" x14ac:dyDescent="0.25">
      <c r="A22" s="27"/>
      <c r="B22" s="66" t="s">
        <v>25</v>
      </c>
      <c r="C22" s="67"/>
      <c r="D22" s="118"/>
      <c r="E22" s="118"/>
      <c r="F22" s="118"/>
      <c r="G22" s="119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26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17</v>
      </c>
      <c r="C25" s="74" t="s">
        <v>18</v>
      </c>
      <c r="D25" s="74" t="s">
        <v>19</v>
      </c>
      <c r="E25" s="73" t="s">
        <v>20</v>
      </c>
      <c r="F25" s="74" t="s">
        <v>21</v>
      </c>
      <c r="G25" s="73" t="s">
        <v>22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27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28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17</v>
      </c>
      <c r="C30" s="83" t="s">
        <v>18</v>
      </c>
      <c r="D30" s="83" t="s">
        <v>19</v>
      </c>
      <c r="E30" s="83" t="s">
        <v>20</v>
      </c>
      <c r="F30" s="84" t="s">
        <v>21</v>
      </c>
      <c r="G30" s="83" t="s">
        <v>22</v>
      </c>
    </row>
    <row r="31" spans="1:255" s="44" customFormat="1" ht="12.75" customHeight="1" x14ac:dyDescent="0.25">
      <c r="A31" s="42"/>
      <c r="B31" s="122" t="s">
        <v>76</v>
      </c>
      <c r="C31" s="123" t="s">
        <v>68</v>
      </c>
      <c r="D31" s="124">
        <v>3.125E-2</v>
      </c>
      <c r="E31" s="86" t="s">
        <v>100</v>
      </c>
      <c r="F31" s="131">
        <v>480000</v>
      </c>
      <c r="G31" s="131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5" t="s">
        <v>77</v>
      </c>
      <c r="C32" s="125" t="s">
        <v>68</v>
      </c>
      <c r="D32" s="126">
        <v>6.25E-2</v>
      </c>
      <c r="E32" s="86" t="s">
        <v>100</v>
      </c>
      <c r="F32" s="87">
        <v>432000</v>
      </c>
      <c r="G32" s="87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5" t="s">
        <v>78</v>
      </c>
      <c r="C33" s="125" t="s">
        <v>68</v>
      </c>
      <c r="D33" s="126">
        <v>6.25E-2</v>
      </c>
      <c r="E33" s="86" t="s">
        <v>100</v>
      </c>
      <c r="F33" s="87">
        <v>432000</v>
      </c>
      <c r="G33" s="87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5" t="s">
        <v>30</v>
      </c>
      <c r="C34" s="125" t="s">
        <v>68</v>
      </c>
      <c r="D34" s="126">
        <v>6.25E-2</v>
      </c>
      <c r="E34" s="86" t="s">
        <v>100</v>
      </c>
      <c r="F34" s="87">
        <v>256000</v>
      </c>
      <c r="G34" s="87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5" t="s">
        <v>79</v>
      </c>
      <c r="C35" s="125" t="s">
        <v>68</v>
      </c>
      <c r="D35" s="126">
        <v>6.25E-2</v>
      </c>
      <c r="E35" s="86" t="s">
        <v>101</v>
      </c>
      <c r="F35" s="87">
        <v>400000</v>
      </c>
      <c r="G35" s="87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8" t="s">
        <v>80</v>
      </c>
      <c r="C36" s="125" t="s">
        <v>68</v>
      </c>
      <c r="D36" s="126">
        <v>4.1666000000000002E-2</v>
      </c>
      <c r="E36" s="86" t="s">
        <v>101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8" t="s">
        <v>81</v>
      </c>
      <c r="C37" s="125" t="s">
        <v>68</v>
      </c>
      <c r="D37" s="126">
        <v>3.125E-2</v>
      </c>
      <c r="E37" s="86" t="s">
        <v>101</v>
      </c>
      <c r="F37" s="87">
        <v>480000</v>
      </c>
      <c r="G37" s="87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8" t="s">
        <v>82</v>
      </c>
      <c r="C38" s="125" t="s">
        <v>68</v>
      </c>
      <c r="D38" s="126">
        <v>3.125E-2</v>
      </c>
      <c r="E38" s="86" t="s">
        <v>29</v>
      </c>
      <c r="F38" s="87">
        <v>480000</v>
      </c>
      <c r="G38" s="87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8" t="s">
        <v>83</v>
      </c>
      <c r="C39" s="125" t="s">
        <v>68</v>
      </c>
      <c r="D39" s="126">
        <v>3.125E-2</v>
      </c>
      <c r="E39" s="86" t="s">
        <v>29</v>
      </c>
      <c r="F39" s="87">
        <v>384000</v>
      </c>
      <c r="G39" s="87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27" t="s">
        <v>84</v>
      </c>
      <c r="C40" s="125" t="s">
        <v>68</v>
      </c>
      <c r="D40" s="126">
        <v>3.125E-2</v>
      </c>
      <c r="E40" s="86" t="s">
        <v>24</v>
      </c>
      <c r="F40" s="87">
        <v>480000</v>
      </c>
      <c r="G40" s="87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27" t="s">
        <v>85</v>
      </c>
      <c r="C41" s="125" t="s">
        <v>68</v>
      </c>
      <c r="D41" s="126">
        <v>3.125E-2</v>
      </c>
      <c r="E41" s="86" t="s">
        <v>102</v>
      </c>
      <c r="F41" s="87">
        <v>480000</v>
      </c>
      <c r="G41" s="87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28" t="s">
        <v>31</v>
      </c>
      <c r="C42" s="129" t="s">
        <v>68</v>
      </c>
      <c r="D42" s="130">
        <v>0.125</v>
      </c>
      <c r="E42" s="89" t="s">
        <v>69</v>
      </c>
      <c r="F42" s="132">
        <v>640000</v>
      </c>
      <c r="G42" s="132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32</v>
      </c>
      <c r="C43" s="78"/>
      <c r="D43" s="120"/>
      <c r="E43" s="120"/>
      <c r="F43" s="120"/>
      <c r="G43" s="121">
        <f>SUM(G31:G42)</f>
        <v>281999.68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33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34</v>
      </c>
      <c r="C46" s="84" t="s">
        <v>35</v>
      </c>
      <c r="D46" s="84" t="s">
        <v>36</v>
      </c>
      <c r="E46" s="84" t="s">
        <v>20</v>
      </c>
      <c r="F46" s="84" t="s">
        <v>21</v>
      </c>
      <c r="G46" s="84" t="s">
        <v>22</v>
      </c>
      <c r="K46" s="23"/>
    </row>
    <row r="47" spans="1:255" ht="12.75" customHeight="1" x14ac:dyDescent="0.25">
      <c r="A47" s="27"/>
      <c r="B47" s="133" t="s">
        <v>37</v>
      </c>
      <c r="C47" s="134" t="s">
        <v>86</v>
      </c>
      <c r="D47" s="135">
        <v>220</v>
      </c>
      <c r="E47" s="86" t="s">
        <v>100</v>
      </c>
      <c r="F47" s="135">
        <v>350</v>
      </c>
      <c r="G47" s="144">
        <f t="shared" ref="G47:G59" si="1">(D47*F47)</f>
        <v>77000</v>
      </c>
      <c r="K47" s="23"/>
    </row>
    <row r="48" spans="1:255" ht="12.75" customHeight="1" x14ac:dyDescent="0.25">
      <c r="A48" s="27"/>
      <c r="B48" s="136" t="s">
        <v>87</v>
      </c>
      <c r="C48" s="137" t="s">
        <v>88</v>
      </c>
      <c r="D48" s="138">
        <v>0.2</v>
      </c>
      <c r="E48" s="86" t="s">
        <v>100</v>
      </c>
      <c r="F48" s="140">
        <v>85000</v>
      </c>
      <c r="G48" s="145">
        <f t="shared" si="1"/>
        <v>17000</v>
      </c>
    </row>
    <row r="49" spans="1:7" ht="12.75" customHeight="1" x14ac:dyDescent="0.25">
      <c r="A49" s="27"/>
      <c r="B49" s="136" t="s">
        <v>89</v>
      </c>
      <c r="C49" s="137" t="s">
        <v>88</v>
      </c>
      <c r="D49" s="139">
        <v>0.06</v>
      </c>
      <c r="E49" s="86" t="s">
        <v>100</v>
      </c>
      <c r="F49" s="140">
        <v>126070</v>
      </c>
      <c r="G49" s="145">
        <f t="shared" si="1"/>
        <v>7564.2</v>
      </c>
    </row>
    <row r="50" spans="1:7" ht="12.75" customHeight="1" x14ac:dyDescent="0.25">
      <c r="A50" s="27"/>
      <c r="B50" s="136" t="s">
        <v>105</v>
      </c>
      <c r="C50" s="137" t="s">
        <v>88</v>
      </c>
      <c r="D50" s="139">
        <v>3</v>
      </c>
      <c r="E50" s="86" t="s">
        <v>100</v>
      </c>
      <c r="F50" s="140">
        <v>10825</v>
      </c>
      <c r="G50" s="145">
        <v>32475</v>
      </c>
    </row>
    <row r="51" spans="1:7" ht="12.75" customHeight="1" x14ac:dyDescent="0.25">
      <c r="A51" s="27"/>
      <c r="B51" s="136" t="s">
        <v>90</v>
      </c>
      <c r="C51" s="137" t="s">
        <v>88</v>
      </c>
      <c r="D51" s="138">
        <v>0.8</v>
      </c>
      <c r="E51" s="116" t="s">
        <v>101</v>
      </c>
      <c r="F51" s="140">
        <v>12000</v>
      </c>
      <c r="G51" s="145">
        <f t="shared" si="1"/>
        <v>9600</v>
      </c>
    </row>
    <row r="52" spans="1:7" ht="12.75" customHeight="1" x14ac:dyDescent="0.25">
      <c r="A52" s="27"/>
      <c r="B52" s="136" t="s">
        <v>91</v>
      </c>
      <c r="C52" s="137" t="s">
        <v>88</v>
      </c>
      <c r="D52" s="140">
        <v>4</v>
      </c>
      <c r="E52" s="116" t="s">
        <v>29</v>
      </c>
      <c r="F52" s="140">
        <v>18000</v>
      </c>
      <c r="G52" s="145">
        <f t="shared" si="1"/>
        <v>72000</v>
      </c>
    </row>
    <row r="53" spans="1:7" ht="12.75" customHeight="1" x14ac:dyDescent="0.25">
      <c r="A53" s="27"/>
      <c r="B53" s="136" t="s">
        <v>92</v>
      </c>
      <c r="C53" s="137" t="s">
        <v>67</v>
      </c>
      <c r="D53" s="140">
        <v>1</v>
      </c>
      <c r="E53" s="116" t="s">
        <v>24</v>
      </c>
      <c r="F53" s="140">
        <v>1084</v>
      </c>
      <c r="G53" s="145">
        <f t="shared" si="1"/>
        <v>1084</v>
      </c>
    </row>
    <row r="54" spans="1:7" ht="12.75" customHeight="1" x14ac:dyDescent="0.25">
      <c r="A54" s="27"/>
      <c r="B54" s="136" t="s">
        <v>93</v>
      </c>
      <c r="C54" s="137" t="s">
        <v>88</v>
      </c>
      <c r="D54" s="140">
        <v>1</v>
      </c>
      <c r="E54" s="116" t="s">
        <v>24</v>
      </c>
      <c r="F54" s="140">
        <v>21100</v>
      </c>
      <c r="G54" s="145">
        <f t="shared" si="1"/>
        <v>21100</v>
      </c>
    </row>
    <row r="55" spans="1:7" ht="12.75" customHeight="1" x14ac:dyDescent="0.25">
      <c r="A55" s="27"/>
      <c r="B55" s="136" t="s">
        <v>94</v>
      </c>
      <c r="C55" s="137" t="s">
        <v>88</v>
      </c>
      <c r="D55" s="138">
        <v>0.1</v>
      </c>
      <c r="E55" s="116" t="s">
        <v>102</v>
      </c>
      <c r="F55" s="140">
        <v>97800</v>
      </c>
      <c r="G55" s="145">
        <f t="shared" si="1"/>
        <v>9780</v>
      </c>
    </row>
    <row r="56" spans="1:7" ht="12.75" customHeight="1" x14ac:dyDescent="0.25">
      <c r="A56" s="27"/>
      <c r="B56" s="136" t="s">
        <v>38</v>
      </c>
      <c r="C56" s="137" t="s">
        <v>88</v>
      </c>
      <c r="D56" s="138">
        <v>0.5</v>
      </c>
      <c r="E56" s="116" t="s">
        <v>102</v>
      </c>
      <c r="F56" s="140">
        <v>27650</v>
      </c>
      <c r="G56" s="145">
        <f t="shared" si="1"/>
        <v>13825</v>
      </c>
    </row>
    <row r="57" spans="1:7" ht="12.75" customHeight="1" x14ac:dyDescent="0.25">
      <c r="A57" s="27"/>
      <c r="B57" s="141" t="s">
        <v>95</v>
      </c>
      <c r="C57" s="142" t="s">
        <v>86</v>
      </c>
      <c r="D57" s="143">
        <v>100</v>
      </c>
      <c r="E57" s="170" t="s">
        <v>100</v>
      </c>
      <c r="F57" s="143">
        <v>735</v>
      </c>
      <c r="G57" s="146">
        <f>(D57*F57)</f>
        <v>73500</v>
      </c>
    </row>
    <row r="58" spans="1:7" ht="12.75" customHeight="1" x14ac:dyDescent="0.25">
      <c r="A58" s="27"/>
      <c r="B58" s="136" t="s">
        <v>73</v>
      </c>
      <c r="C58" s="137" t="s">
        <v>86</v>
      </c>
      <c r="D58" s="140">
        <v>350</v>
      </c>
      <c r="E58" s="170" t="s">
        <v>100</v>
      </c>
      <c r="F58" s="140">
        <v>800</v>
      </c>
      <c r="G58" s="145">
        <f t="shared" si="1"/>
        <v>280000</v>
      </c>
    </row>
    <row r="59" spans="1:7" ht="12.75" customHeight="1" x14ac:dyDescent="0.25">
      <c r="A59" s="27"/>
      <c r="B59" s="141" t="s">
        <v>39</v>
      </c>
      <c r="C59" s="142" t="s">
        <v>86</v>
      </c>
      <c r="D59" s="143">
        <v>200</v>
      </c>
      <c r="E59" s="170" t="s">
        <v>100</v>
      </c>
      <c r="F59" s="143">
        <v>760</v>
      </c>
      <c r="G59" s="146">
        <f t="shared" si="1"/>
        <v>152000</v>
      </c>
    </row>
    <row r="60" spans="1:7" ht="13.5" customHeight="1" x14ac:dyDescent="0.25">
      <c r="A60" s="28"/>
      <c r="B60" s="77" t="s">
        <v>41</v>
      </c>
      <c r="C60" s="78"/>
      <c r="D60" s="78"/>
      <c r="E60" s="120"/>
      <c r="F60" s="120"/>
      <c r="G60" s="121">
        <f>SUM(G47:G59)</f>
        <v>766928.2</v>
      </c>
    </row>
    <row r="61" spans="1:7" ht="12" customHeight="1" x14ac:dyDescent="0.25">
      <c r="A61" s="24"/>
      <c r="B61" s="80"/>
      <c r="C61" s="81"/>
      <c r="D61" s="81"/>
      <c r="E61" s="92"/>
      <c r="F61" s="82"/>
      <c r="G61" s="82"/>
    </row>
    <row r="62" spans="1:7" ht="12" customHeight="1" x14ac:dyDescent="0.25">
      <c r="A62" s="28"/>
      <c r="B62" s="69" t="s">
        <v>40</v>
      </c>
      <c r="C62" s="70"/>
      <c r="D62" s="71"/>
      <c r="E62" s="71"/>
      <c r="F62" s="72"/>
      <c r="G62" s="72"/>
    </row>
    <row r="63" spans="1:7" ht="24" customHeight="1" x14ac:dyDescent="0.25">
      <c r="A63" s="28"/>
      <c r="B63" s="83" t="s">
        <v>42</v>
      </c>
      <c r="C63" s="84" t="s">
        <v>35</v>
      </c>
      <c r="D63" s="84" t="s">
        <v>36</v>
      </c>
      <c r="E63" s="83" t="s">
        <v>20</v>
      </c>
      <c r="F63" s="84" t="s">
        <v>21</v>
      </c>
      <c r="G63" s="83" t="s">
        <v>22</v>
      </c>
    </row>
    <row r="64" spans="1:7" ht="12.75" customHeight="1" x14ac:dyDescent="0.25">
      <c r="A64" s="27"/>
      <c r="B64" s="91" t="s">
        <v>70</v>
      </c>
      <c r="C64" s="64" t="s">
        <v>67</v>
      </c>
      <c r="D64" s="64">
        <v>1</v>
      </c>
      <c r="E64" s="116" t="s">
        <v>103</v>
      </c>
      <c r="F64" s="171">
        <v>33000</v>
      </c>
      <c r="G64" s="145">
        <f t="shared" ref="G64:G65" si="2">(D64*F64)</f>
        <v>33000</v>
      </c>
    </row>
    <row r="65" spans="1:7" ht="12.75" customHeight="1" x14ac:dyDescent="0.25">
      <c r="A65" s="26"/>
      <c r="B65" s="91" t="s">
        <v>97</v>
      </c>
      <c r="C65" s="64" t="s">
        <v>67</v>
      </c>
      <c r="D65" s="64">
        <v>1</v>
      </c>
      <c r="E65" s="116" t="s">
        <v>104</v>
      </c>
      <c r="F65" s="171">
        <v>20000</v>
      </c>
      <c r="G65" s="145">
        <f t="shared" si="2"/>
        <v>20000</v>
      </c>
    </row>
    <row r="66" spans="1:7" ht="12.75" customHeight="1" x14ac:dyDescent="0.25">
      <c r="A66" s="26"/>
      <c r="B66" s="65" t="s">
        <v>96</v>
      </c>
      <c r="C66" s="64" t="s">
        <v>67</v>
      </c>
      <c r="D66" s="90">
        <f>(50*100)/25</f>
        <v>200</v>
      </c>
      <c r="E66" s="116" t="str">
        <f>+E42</f>
        <v>Febrero</v>
      </c>
      <c r="F66" s="172">
        <v>110</v>
      </c>
      <c r="G66" s="145">
        <f>(D66*F66)</f>
        <v>22000</v>
      </c>
    </row>
    <row r="67" spans="1:7" ht="13.5" customHeight="1" x14ac:dyDescent="0.25">
      <c r="A67" s="28"/>
      <c r="B67" s="93" t="s">
        <v>43</v>
      </c>
      <c r="C67" s="94"/>
      <c r="D67" s="94"/>
      <c r="E67" s="173"/>
      <c r="F67" s="173"/>
      <c r="G67" s="174">
        <f>SUM(G64:G66)</f>
        <v>75000</v>
      </c>
    </row>
    <row r="68" spans="1:7" ht="12" customHeight="1" x14ac:dyDescent="0.25">
      <c r="A68" s="24"/>
      <c r="B68" s="95"/>
      <c r="C68" s="95"/>
      <c r="D68" s="95"/>
      <c r="E68" s="95"/>
      <c r="F68" s="96"/>
      <c r="G68" s="96"/>
    </row>
    <row r="69" spans="1:7" ht="12" customHeight="1" x14ac:dyDescent="0.25">
      <c r="A69" s="26"/>
      <c r="B69" s="97" t="s">
        <v>44</v>
      </c>
      <c r="C69" s="98"/>
      <c r="D69" s="98"/>
      <c r="E69" s="98"/>
      <c r="F69" s="98"/>
      <c r="G69" s="99">
        <f>G22+G43+G60+G67</f>
        <v>1143927.8799999999</v>
      </c>
    </row>
    <row r="70" spans="1:7" ht="12" customHeight="1" x14ac:dyDescent="0.25">
      <c r="A70" s="26"/>
      <c r="B70" s="100" t="s">
        <v>45</v>
      </c>
      <c r="C70" s="101"/>
      <c r="D70" s="101"/>
      <c r="E70" s="101"/>
      <c r="F70" s="101"/>
      <c r="G70" s="102">
        <f>G69*0.05</f>
        <v>57196.394</v>
      </c>
    </row>
    <row r="71" spans="1:7" ht="12" customHeight="1" x14ac:dyDescent="0.25">
      <c r="A71" s="26"/>
      <c r="B71" s="103" t="s">
        <v>46</v>
      </c>
      <c r="C71" s="104"/>
      <c r="D71" s="104"/>
      <c r="E71" s="104"/>
      <c r="F71" s="104"/>
      <c r="G71" s="105">
        <f>G70+G69</f>
        <v>1201124.274</v>
      </c>
    </row>
    <row r="72" spans="1:7" ht="12" customHeight="1" x14ac:dyDescent="0.25">
      <c r="A72" s="26"/>
      <c r="B72" s="100" t="s">
        <v>47</v>
      </c>
      <c r="C72" s="101"/>
      <c r="D72" s="101"/>
      <c r="E72" s="101"/>
      <c r="F72" s="101"/>
      <c r="G72" s="102">
        <f>G12</f>
        <v>2100000</v>
      </c>
    </row>
    <row r="73" spans="1:7" ht="12" customHeight="1" x14ac:dyDescent="0.25">
      <c r="A73" s="26"/>
      <c r="B73" s="106" t="s">
        <v>48</v>
      </c>
      <c r="C73" s="107"/>
      <c r="D73" s="107"/>
      <c r="E73" s="107"/>
      <c r="F73" s="107"/>
      <c r="G73" s="108">
        <f>G72-G71</f>
        <v>898875.72600000002</v>
      </c>
    </row>
    <row r="74" spans="1:7" ht="12" customHeight="1" x14ac:dyDescent="0.25">
      <c r="A74" s="26"/>
      <c r="B74" s="8" t="s">
        <v>49</v>
      </c>
      <c r="C74" s="9"/>
      <c r="D74" s="9"/>
      <c r="E74" s="9"/>
      <c r="F74" s="9"/>
      <c r="G74" s="5"/>
    </row>
    <row r="75" spans="1:7" ht="12.75" customHeight="1" thickBot="1" x14ac:dyDescent="0.3">
      <c r="A75" s="26"/>
      <c r="B75" s="10"/>
      <c r="C75" s="9"/>
      <c r="D75" s="9"/>
      <c r="E75" s="9"/>
      <c r="F75" s="9"/>
      <c r="G75" s="5"/>
    </row>
    <row r="76" spans="1:7" ht="12" customHeight="1" x14ac:dyDescent="0.25">
      <c r="A76" s="26"/>
      <c r="B76" s="14" t="s">
        <v>50</v>
      </c>
      <c r="C76" s="15"/>
      <c r="D76" s="15"/>
      <c r="E76" s="15"/>
      <c r="F76" s="16"/>
      <c r="G76" s="5"/>
    </row>
    <row r="77" spans="1:7" ht="12" customHeight="1" x14ac:dyDescent="0.25">
      <c r="A77" s="26"/>
      <c r="B77" s="17" t="s">
        <v>51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52</v>
      </c>
      <c r="C78" s="7"/>
      <c r="D78" s="7"/>
      <c r="E78" s="7"/>
      <c r="F78" s="18"/>
      <c r="G78" s="5"/>
    </row>
    <row r="79" spans="1:7" ht="12" customHeight="1" x14ac:dyDescent="0.25">
      <c r="A79" s="26"/>
      <c r="B79" s="17" t="s">
        <v>53</v>
      </c>
      <c r="C79" s="7"/>
      <c r="D79" s="7"/>
      <c r="E79" s="7"/>
      <c r="F79" s="18"/>
      <c r="G79" s="5"/>
    </row>
    <row r="80" spans="1:7" ht="12" customHeight="1" x14ac:dyDescent="0.25">
      <c r="A80" s="26"/>
      <c r="B80" s="17" t="s">
        <v>54</v>
      </c>
      <c r="C80" s="7"/>
      <c r="D80" s="7"/>
      <c r="E80" s="7"/>
      <c r="F80" s="18"/>
      <c r="G80" s="5"/>
    </row>
    <row r="81" spans="1:7" ht="12" customHeight="1" x14ac:dyDescent="0.25">
      <c r="A81" s="26"/>
      <c r="B81" s="17" t="s">
        <v>55</v>
      </c>
      <c r="C81" s="7"/>
      <c r="D81" s="7"/>
      <c r="E81" s="7"/>
      <c r="F81" s="18"/>
      <c r="G81" s="5"/>
    </row>
    <row r="82" spans="1:7" ht="12.75" customHeight="1" thickBot="1" x14ac:dyDescent="0.3">
      <c r="A82" s="26"/>
      <c r="B82" s="19" t="s">
        <v>56</v>
      </c>
      <c r="C82" s="20"/>
      <c r="D82" s="20"/>
      <c r="E82" s="20"/>
      <c r="F82" s="21"/>
      <c r="G82" s="5"/>
    </row>
    <row r="83" spans="1:7" ht="12.75" customHeight="1" x14ac:dyDescent="0.25">
      <c r="A83" s="26"/>
      <c r="B83" s="12"/>
      <c r="C83" s="7"/>
      <c r="D83" s="7"/>
      <c r="E83" s="7"/>
      <c r="F83" s="7"/>
      <c r="G83" s="5"/>
    </row>
    <row r="84" spans="1:7" ht="15" customHeight="1" thickBot="1" x14ac:dyDescent="0.3">
      <c r="A84" s="26"/>
      <c r="B84" s="160" t="s">
        <v>57</v>
      </c>
      <c r="C84" s="161"/>
      <c r="D84" s="30"/>
      <c r="E84" s="2"/>
      <c r="F84" s="2"/>
      <c r="G84" s="5"/>
    </row>
    <row r="85" spans="1:7" ht="12" customHeight="1" x14ac:dyDescent="0.25">
      <c r="A85" s="26"/>
      <c r="B85" s="31" t="s">
        <v>42</v>
      </c>
      <c r="C85" s="32" t="s">
        <v>71</v>
      </c>
      <c r="D85" s="33" t="s">
        <v>58</v>
      </c>
      <c r="E85" s="2"/>
      <c r="F85" s="2"/>
      <c r="G85" s="5"/>
    </row>
    <row r="86" spans="1:7" ht="12" customHeight="1" x14ac:dyDescent="0.25">
      <c r="A86" s="26"/>
      <c r="B86" s="34" t="s">
        <v>59</v>
      </c>
      <c r="C86" s="35">
        <f>+G22</f>
        <v>20000</v>
      </c>
      <c r="D86" s="36">
        <f>(C86/C92)</f>
        <v>1.665106636584384E-2</v>
      </c>
      <c r="E86" s="2"/>
      <c r="F86" s="2"/>
      <c r="G86" s="5"/>
    </row>
    <row r="87" spans="1:7" ht="12" customHeight="1" x14ac:dyDescent="0.25">
      <c r="A87" s="26"/>
      <c r="B87" s="34" t="s">
        <v>60</v>
      </c>
      <c r="C87" s="37">
        <f>+G27</f>
        <v>0</v>
      </c>
      <c r="D87" s="36">
        <v>0</v>
      </c>
      <c r="E87" s="2"/>
      <c r="F87" s="2"/>
      <c r="G87" s="5"/>
    </row>
    <row r="88" spans="1:7" ht="12" customHeight="1" x14ac:dyDescent="0.25">
      <c r="A88" s="26"/>
      <c r="B88" s="34" t="s">
        <v>61</v>
      </c>
      <c r="C88" s="35">
        <f>+G43</f>
        <v>281999.68</v>
      </c>
      <c r="D88" s="36">
        <f>(C88/C92)</f>
        <v>0.23477976934133629</v>
      </c>
      <c r="E88" s="2"/>
      <c r="F88" s="2"/>
      <c r="G88" s="5"/>
    </row>
    <row r="89" spans="1:7" ht="12" customHeight="1" x14ac:dyDescent="0.25">
      <c r="A89" s="26"/>
      <c r="B89" s="34" t="s">
        <v>34</v>
      </c>
      <c r="C89" s="35">
        <f>+G60</f>
        <v>766928.2</v>
      </c>
      <c r="D89" s="36">
        <f>(C89/C92)</f>
        <v>0.63850861780185786</v>
      </c>
      <c r="E89" s="2"/>
      <c r="F89" s="2"/>
      <c r="G89" s="5"/>
    </row>
    <row r="90" spans="1:7" ht="12" customHeight="1" x14ac:dyDescent="0.25">
      <c r="A90" s="26"/>
      <c r="B90" s="34" t="s">
        <v>62</v>
      </c>
      <c r="C90" s="38">
        <f>+G67</f>
        <v>75000</v>
      </c>
      <c r="D90" s="36">
        <f>(C90/C92)</f>
        <v>6.24414988719144E-2</v>
      </c>
      <c r="E90" s="4"/>
      <c r="F90" s="4"/>
      <c r="G90" s="5"/>
    </row>
    <row r="91" spans="1:7" ht="12" customHeight="1" x14ac:dyDescent="0.25">
      <c r="A91" s="26"/>
      <c r="B91" s="34" t="s">
        <v>63</v>
      </c>
      <c r="C91" s="38">
        <f>+G70</f>
        <v>57196.394</v>
      </c>
      <c r="D91" s="36">
        <f>(C91/C92)</f>
        <v>4.7619047619047623E-2</v>
      </c>
      <c r="E91" s="4"/>
      <c r="F91" s="4"/>
      <c r="G91" s="5"/>
    </row>
    <row r="92" spans="1:7" ht="12.75" customHeight="1" thickBot="1" x14ac:dyDescent="0.3">
      <c r="A92" s="26"/>
      <c r="B92" s="39" t="s">
        <v>72</v>
      </c>
      <c r="C92" s="40">
        <f>SUM(C86:C91)</f>
        <v>1201124.274</v>
      </c>
      <c r="D92" s="41">
        <f>SUM(D86:D91)</f>
        <v>1</v>
      </c>
      <c r="E92" s="4"/>
      <c r="F92" s="4"/>
      <c r="G92" s="5"/>
    </row>
    <row r="93" spans="1:7" ht="12" customHeight="1" x14ac:dyDescent="0.25">
      <c r="A93" s="26"/>
      <c r="B93" s="10"/>
      <c r="C93" s="9"/>
      <c r="D93" s="9"/>
      <c r="E93" s="9"/>
      <c r="F93" s="9"/>
      <c r="G93" s="5"/>
    </row>
    <row r="94" spans="1:7" ht="12.75" customHeight="1" x14ac:dyDescent="0.25">
      <c r="A94" s="26"/>
      <c r="B94" s="11"/>
      <c r="C94" s="9"/>
      <c r="D94" s="9"/>
      <c r="E94" s="9"/>
      <c r="F94" s="9"/>
      <c r="G94" s="5"/>
    </row>
    <row r="95" spans="1:7" ht="12" customHeight="1" thickBot="1" x14ac:dyDescent="0.3">
      <c r="A95" s="29"/>
      <c r="B95" s="152"/>
      <c r="C95" s="153" t="s">
        <v>64</v>
      </c>
      <c r="D95" s="154"/>
      <c r="E95" s="155"/>
      <c r="F95" s="3"/>
      <c r="G95" s="5"/>
    </row>
    <row r="96" spans="1:7" ht="12" customHeight="1" x14ac:dyDescent="0.25">
      <c r="A96" s="26"/>
      <c r="B96" s="156" t="s">
        <v>110</v>
      </c>
      <c r="C96" s="157">
        <v>50</v>
      </c>
      <c r="D96" s="157">
        <v>60</v>
      </c>
      <c r="E96" s="158">
        <v>70</v>
      </c>
      <c r="F96" s="22"/>
      <c r="G96" s="6"/>
    </row>
    <row r="97" spans="1:7" ht="12.75" customHeight="1" thickBot="1" x14ac:dyDescent="0.3">
      <c r="A97" s="26"/>
      <c r="B97" s="39" t="s">
        <v>65</v>
      </c>
      <c r="C97" s="40">
        <f>(G71/C96)</f>
        <v>24022.485479999999</v>
      </c>
      <c r="D97" s="40">
        <f>(G71/D96)</f>
        <v>20018.7379</v>
      </c>
      <c r="E97" s="159">
        <f>(G71/E96)</f>
        <v>17158.9182</v>
      </c>
      <c r="F97" s="22"/>
      <c r="G97" s="6"/>
    </row>
    <row r="98" spans="1:7" ht="15.6" customHeight="1" x14ac:dyDescent="0.25">
      <c r="A98" s="26"/>
      <c r="B98" s="13" t="s">
        <v>66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2023-04-27T19:19:54Z</dcterms:modified>
  <cp:category/>
  <cp:contentStatus/>
</cp:coreProperties>
</file>