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trigo alternati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<sst xmlns="http://schemas.openxmlformats.org/spreadsheetml/2006/main" count="178" uniqueCount="111">
  <si>
    <t>RUBRO O CULTIVO</t>
  </si>
  <si>
    <t>TRIGO ALTERNATIVO</t>
  </si>
  <si>
    <t>RENDIMIENTO (qqm/Há.)</t>
  </si>
  <si>
    <t>VARIEDAD</t>
  </si>
  <si>
    <t>FRITZ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</si>
  <si>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</si>
  <si>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</si>
  <si>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</si>
  <si>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</si>
  <si>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</si>
  <si>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</si>
  <si>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</si>
  <si>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</si>
  <si>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Victoria</t>
  </si>
  <si>
    <t>DESTINO PRODUCCION</t>
  </si>
  <si>
    <t>Molinos</t>
  </si>
  <si>
    <t>COMUNA/LOCALIDAD</t>
  </si>
  <si>
    <t>victoria</t>
  </si>
  <si>
    <t>FECHA DE COSECHA</t>
  </si>
  <si>
    <t>Febrero</t>
  </si>
  <si>
    <t>FECHA PRECIO INSUMOS</t>
  </si>
  <si>
    <t>CONTINGENCIA</t>
  </si>
  <si>
    <t>Sequía- Heladas, lluvia,nieve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</si>
  <si>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</si>
  <si>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</si>
  <si>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</si>
  <si>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</si>
  <si>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</si>
  <si>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</si>
  <si>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</si>
  <si>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</si>
  <si>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</si>
  <si>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</si>
  <si>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Junio-Julio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</si>
  <si>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</si>
  <si>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</si>
  <si>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</si>
  <si>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</si>
  <si>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</si>
  <si>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</si>
  <si>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Mayo-Junio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</si>
  <si>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</si>
  <si>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</si>
  <si>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</si>
  <si>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</si>
  <si>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</si>
  <si>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</si>
  <si>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Aplicación Post-emergente</t>
  </si>
  <si>
    <t>Julio-Agosto</t>
  </si>
  <si>
    <t>Aplicación Nitrogeno</t>
  </si>
  <si>
    <t>Aplicación Control Hoja Ancha</t>
  </si>
  <si>
    <t>Septiembre-Octubre</t>
  </si>
  <si>
    <t>Aplicación Insecticida/Fungicida</t>
  </si>
  <si>
    <t>Noviembre-Diciembre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</si>
  <si>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</si>
  <si>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</si>
  <si>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</si>
  <si>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</si>
  <si>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</si>
  <si>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</si>
  <si>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</si>
  <si>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</si>
  <si>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</si>
  <si>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</si>
  <si>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</si>
  <si>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</si>
  <si>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</si>
  <si>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</si>
  <si>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</si>
  <si>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</si>
  <si>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</si>
  <si>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</si>
  <si>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</si>
  <si>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</si>
  <si>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</si>
  <si>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</si>
  <si>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</si>
  <si>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</si>
  <si>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</si>
  <si>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</si>
  <si>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Abril</t>
  </si>
  <si>
    <t>Seguro Agricola</t>
  </si>
  <si>
    <t>Junio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</si>
  <si>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</si>
  <si>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</si>
  <si>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</si>
  <si>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</si>
  <si>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</si>
  <si>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</si>
  <si>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</si>
  <si>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</si>
  <si>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</si>
  <si>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</si>
  <si>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</si>
  <si>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</si>
  <si>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</si>
  <si>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</si>
  <si>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</si>
  <si>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</si>
  <si>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</si>
  <si>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</si>
  <si>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</si>
  <si>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</si>
  <si>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</si>
  <si>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</si>
  <si>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</si>
  <si>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</si>
  <si>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</si>
  <si>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Costo unitario ($/qqm) (*)</t>
  </si>
  <si>
    <t>(*): Este valor representa el valor mìnimo de venta del producto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</si>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</sst>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/>
    <xf numFmtId="3" fontId="18" fillId="0" borderId="36" xfId="0" applyNumberFormat="1" applyFont="1" applyBorder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0" fontId="19" fillId="3" borderId="30" xfId="0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167" fontId="18" fillId="0" borderId="23" xfId="1" applyNumberFormat="1" applyFont="1" applyBorder="1" applyAlignment="1">
      <alignment horizontal="left"/>
    </xf>
    <xf numFmtId="0" fontId="18" fillId="0" borderId="23" xfId="0" applyFont="1" applyBorder="1" applyAlignment="1">
      <alignment horizontal="left" vertical="top" wrapText="1"/>
    </xf>
    <xf numFmtId="3" fontId="21" fillId="0" borderId="36" xfId="0" applyNumberFormat="1" applyFont="1" applyBorder="1" applyAlignment="1"/>
    <xf numFmtId="3" fontId="21" fillId="0" borderId="21" xfId="0" applyNumberFormat="1" applyFont="1" applyBorder="1" applyAlignment="1" applyProtection="1">
      <protection hidden="1"/>
    </xf>
    <xf numFmtId="0" fontId="19" fillId="3" borderId="30" xfId="0" applyFont="1" applyFill="1" applyBorder="1" applyAlignment="1">
      <alignment vertical="center"/>
    </xf>
    <xf numFmtId="3" fontId="19" fillId="3" borderId="30" xfId="0" applyNumberFormat="1" applyFont="1" applyFill="1" applyBorder="1" applyAlignment="1">
      <alignment vertical="center"/>
    </xf>
    <xf numFmtId="3" fontId="21" fillId="0" borderId="57" xfId="0" applyNumberFormat="1" applyFont="1" applyBorder="1" applyAlignment="1">
      <alignment horizontal="right"/>
    </xf>
    <xf numFmtId="49" fontId="15" fillId="7" borderId="18" xfId="0" applyNumberFormat="1" applyFont="1" applyFill="1" applyBorder="1" applyAlignment="1">
      <alignment vertical="center"/>
    </xf>
    <xf numFmtId="0" fontId="15" fillId="7" borderId="19" xfId="0" applyNumberFormat="1" applyFont="1" applyFill="1" applyBorder="1" applyAlignment="1">
      <alignment vertical="center"/>
    </xf>
    <xf numFmtId="0" fontId="15" fillId="7" borderId="20" xfId="0" applyNumberFormat="1" applyFont="1" applyFill="1" applyBorder="1" applyAlignment="1">
      <alignment vertical="center"/>
    </xf>
    <xf numFmtId="166" fontId="15" fillId="7" borderId="55" xfId="0" applyNumberFormat="1" applyFont="1" applyFill="1" applyBorder="1" applyAlignment="1">
      <alignment vertic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8</xdr:row>
      <xdr:rowOff>5118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2"/>
          <a:ext cx="6356106" cy="135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I7" sqref="I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8"/>
      <c r="E8" s="29"/>
      <c r="F8" s="29"/>
      <c r="G8" s="29"/>
    </row>
    <row r="9" spans="1:7" ht="12" customHeight="1" x14ac:dyDescent="0.25">
      <c r="A9" s="30"/>
      <c r="B9" s="50" t="s">
        <v>0</v>
      </c>
      <c r="C9" s="121" t="s">
        <v>1</v>
      </c>
      <c r="D9" s="51"/>
      <c r="E9" s="170" t="s">
        <v>2</v>
      </c>
      <c r="F9" s="171"/>
      <c r="G9" s="118">
        <v>50</v>
      </c>
    </row>
    <row r="10" spans="1:7" ht="18" customHeight="1" x14ac:dyDescent="0.25">
      <c r="A10" s="30"/>
      <c r="B10" s="52" t="s">
        <v>3</v>
      </c>
      <c r="C10" s="122" t="s">
        <v>4</v>
      </c>
      <c r="D10" s="51"/>
      <c r="E10" s="168" t="s">
        <v>5</v>
      </c>
      <c r="F10" s="169"/>
      <c r="G10" s="119">
        <v>45323</v>
      </c>
    </row>
    <row r="11" spans="1:7" ht="18" customHeight="1" x14ac:dyDescent="0.25">
      <c r="A11" s="30"/>
      <c r="B11" s="52" t="s">
        <v>6</v>
      </c>
      <c r="C11" s="55" t="s">
        <v>7</v>
      </c>
      <c r="D11" s="51"/>
      <c r="E11" s="168" t="s">
        <v>8</v>
      </c>
      <c r="F11" s="169"/>
      <c r="G11" s="120">
        <v>35000</v>
      </c>
    </row>
    <row r="12" spans="1:7" ht="11.25" customHeight="1" x14ac:dyDescent="0.25">
      <c r="A12" s="30"/>
      <c r="B12" s="52" t="s">
        <v>9</v>
      </c>
      <c r="C12" s="55" t="s">
        <v>10</v>
      </c>
      <c r="D12" s="51"/>
      <c r="E12" s="53" t="s">
        <v>11</v>
      </c>
      <c r="F12" s="54"/>
      <c r="G12" s="155">
        <f>G9*G11</f>
        <v>1750000</v>
      </c>
    </row>
    <row r="13" spans="1:7" ht="11.25" customHeight="1" x14ac:dyDescent="0.25">
      <c r="A13" s="30"/>
      <c r="B13" s="52" t="s">
        <v>12</v>
      </c>
      <c r="C13" s="123" t="s">
        <v>13</v>
      </c>
      <c r="D13" s="51"/>
      <c r="E13" s="168" t="s">
        <v>14</v>
      </c>
      <c r="F13" s="169"/>
      <c r="G13" s="55" t="s">
        <v>15</v>
      </c>
    </row>
    <row r="14" spans="1:7" ht="13.5" customHeight="1" x14ac:dyDescent="0.25">
      <c r="A14" s="30"/>
      <c r="B14" s="52" t="s">
        <v>16</v>
      </c>
      <c r="C14" s="124" t="s">
        <v>17</v>
      </c>
      <c r="D14" s="51"/>
      <c r="E14" s="168" t="s">
        <v>18</v>
      </c>
      <c r="F14" s="169"/>
      <c r="G14" s="119" t="s">
        <v>19</v>
      </c>
    </row>
    <row r="15" spans="1:7" ht="29.25" customHeight="1" x14ac:dyDescent="0.25">
      <c r="A15" s="30"/>
      <c r="B15" s="52" t="s">
        <v>20</v>
      </c>
      <c r="C15" s="119">
        <v>44958</v>
      </c>
      <c r="D15" s="51"/>
      <c r="E15" s="172" t="s">
        <v>21</v>
      </c>
      <c r="F15" s="173"/>
      <c r="G15" s="156" t="s">
        <v>22</v>
      </c>
    </row>
    <row r="16" spans="1:7" ht="12" customHeight="1" x14ac:dyDescent="0.25">
      <c r="A16" s="28"/>
      <c r="B16" s="56"/>
      <c r="C16" s="57"/>
      <c r="D16" s="58"/>
      <c r="E16" s="59"/>
      <c r="F16" s="59"/>
      <c r="G16" s="60"/>
    </row>
    <row r="17" spans="1:255" ht="12" customHeight="1" x14ac:dyDescent="0.25">
      <c r="A17" s="31"/>
      <c r="B17" s="174" t="s">
        <v>23</v>
      </c>
      <c r="C17" s="175"/>
      <c r="D17" s="175"/>
      <c r="E17" s="175"/>
      <c r="F17" s="175"/>
      <c r="G17" s="175"/>
    </row>
    <row r="18" spans="1:255" ht="12" customHeight="1" x14ac:dyDescent="0.25">
      <c r="A18" s="28"/>
      <c r="B18" s="61"/>
      <c r="C18" s="62"/>
      <c r="D18" s="62"/>
      <c r="E18" s="62"/>
      <c r="F18" s="63"/>
      <c r="G18" s="63"/>
    </row>
    <row r="19" spans="1:255" ht="12" customHeight="1" x14ac:dyDescent="0.25">
      <c r="A19" s="32"/>
      <c r="B19" s="64" t="s">
        <v>24</v>
      </c>
      <c r="C19" s="65"/>
      <c r="D19" s="66"/>
      <c r="E19" s="66"/>
      <c r="F19" s="66"/>
      <c r="G19" s="66"/>
    </row>
    <row r="20" spans="1:255" ht="24" customHeight="1" x14ac:dyDescent="0.25">
      <c r="A20" s="31"/>
      <c r="B20" s="67" t="s">
        <v>25</v>
      </c>
      <c r="C20" s="67" t="s">
        <v>26</v>
      </c>
      <c r="D20" s="67" t="s">
        <v>27</v>
      </c>
      <c r="E20" s="67" t="s">
        <v>28</v>
      </c>
      <c r="F20" s="67" t="s">
        <v>29</v>
      </c>
      <c r="G20" s="67" t="s">
        <v>30</v>
      </c>
    </row>
    <row r="21" spans="1:255" ht="12.75" customHeight="1" x14ac:dyDescent="0.25">
      <c r="A21" s="31"/>
      <c r="B21" s="118" t="s">
        <v>31</v>
      </c>
      <c r="C21" s="68" t="s">
        <v>32</v>
      </c>
      <c r="D21" s="125">
        <v>1</v>
      </c>
      <c r="E21" s="157" t="s">
        <v>33</v>
      </c>
      <c r="F21" s="157">
        <v>20000</v>
      </c>
      <c r="G21" s="158">
        <f>D21*F21</f>
        <v>20000</v>
      </c>
    </row>
    <row r="22" spans="1:255" ht="12.75" customHeight="1" x14ac:dyDescent="0.25">
      <c r="A22" s="31"/>
      <c r="B22" s="70" t="s">
        <v>34</v>
      </c>
      <c r="C22" s="71"/>
      <c r="D22" s="127"/>
      <c r="E22" s="159"/>
      <c r="F22" s="159"/>
      <c r="G22" s="160">
        <f>SUM(G21:G21)</f>
        <v>20000</v>
      </c>
    </row>
    <row r="23" spans="1:255" ht="12" customHeight="1" x14ac:dyDescent="0.25">
      <c r="A23" s="28"/>
      <c r="B23" s="61"/>
      <c r="C23" s="63"/>
      <c r="D23" s="63"/>
      <c r="E23" s="63"/>
      <c r="F23" s="72"/>
      <c r="G23" s="72"/>
    </row>
    <row r="24" spans="1:255" ht="12" customHeight="1" x14ac:dyDescent="0.25">
      <c r="A24" s="32"/>
      <c r="B24" s="73" t="s">
        <v>35</v>
      </c>
      <c r="C24" s="74"/>
      <c r="D24" s="75"/>
      <c r="E24" s="75"/>
      <c r="F24" s="76"/>
      <c r="G24" s="76"/>
    </row>
    <row r="25" spans="1:255" ht="24" customHeight="1" x14ac:dyDescent="0.25">
      <c r="A25" s="32"/>
      <c r="B25" s="77" t="s">
        <v>25</v>
      </c>
      <c r="C25" s="78" t="s">
        <v>26</v>
      </c>
      <c r="D25" s="78" t="s">
        <v>27</v>
      </c>
      <c r="E25" s="77" t="s">
        <v>28</v>
      </c>
      <c r="F25" s="78" t="s">
        <v>29</v>
      </c>
      <c r="G25" s="77" t="s">
        <v>30</v>
      </c>
    </row>
    <row r="26" spans="1:255" ht="12" customHeight="1" x14ac:dyDescent="0.25">
      <c r="A26" s="32"/>
      <c r="B26" s="79"/>
      <c r="C26" s="80"/>
      <c r="D26" s="80"/>
      <c r="E26" s="80"/>
      <c r="F26" s="79"/>
      <c r="G26" s="79"/>
    </row>
    <row r="27" spans="1:255" ht="12" customHeight="1" x14ac:dyDescent="0.25">
      <c r="A27" s="32"/>
      <c r="B27" s="81" t="s">
        <v>36</v>
      </c>
      <c r="C27" s="82"/>
      <c r="D27" s="82"/>
      <c r="E27" s="82"/>
      <c r="F27" s="83"/>
      <c r="G27" s="83"/>
    </row>
    <row r="28" spans="1:255" ht="12" customHeight="1" x14ac:dyDescent="0.25">
      <c r="A28" s="28"/>
      <c r="B28" s="84"/>
      <c r="C28" s="85"/>
      <c r="D28" s="85"/>
      <c r="E28" s="85"/>
      <c r="F28" s="86"/>
      <c r="G28" s="86"/>
    </row>
    <row r="29" spans="1:255" ht="12" customHeight="1" x14ac:dyDescent="0.25">
      <c r="A29" s="32"/>
      <c r="B29" s="73" t="s">
        <v>37</v>
      </c>
      <c r="C29" s="74"/>
      <c r="D29" s="75"/>
      <c r="E29" s="75"/>
      <c r="F29" s="76"/>
      <c r="G29" s="76"/>
    </row>
    <row r="30" spans="1:255" ht="24" customHeight="1" x14ac:dyDescent="0.25">
      <c r="A30" s="32"/>
      <c r="B30" s="87" t="s">
        <v>25</v>
      </c>
      <c r="C30" s="87" t="s">
        <v>26</v>
      </c>
      <c r="D30" s="87" t="s">
        <v>27</v>
      </c>
      <c r="E30" s="87" t="s">
        <v>28</v>
      </c>
      <c r="F30" s="88" t="s">
        <v>29</v>
      </c>
      <c r="G30" s="87" t="s">
        <v>30</v>
      </c>
    </row>
    <row r="31" spans="1:255" s="48" customFormat="1" ht="12.75" customHeight="1" x14ac:dyDescent="0.25">
      <c r="A31" s="46"/>
      <c r="B31" s="130" t="s">
        <v>38</v>
      </c>
      <c r="C31" s="131" t="s">
        <v>39</v>
      </c>
      <c r="D31" s="132">
        <v>3.125E-2</v>
      </c>
      <c r="E31" s="90" t="s">
        <v>40</v>
      </c>
      <c r="F31" s="139">
        <v>480000</v>
      </c>
      <c r="G31" s="139">
        <f>(D31*F31)</f>
        <v>15000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s="48" customFormat="1" ht="12.75" customHeight="1" x14ac:dyDescent="0.25">
      <c r="A32" s="46"/>
      <c r="B32" s="89" t="s">
        <v>41</v>
      </c>
      <c r="C32" s="133" t="s">
        <v>39</v>
      </c>
      <c r="D32" s="134">
        <v>6.25E-2</v>
      </c>
      <c r="E32" s="90" t="s">
        <v>40</v>
      </c>
      <c r="F32" s="91">
        <v>432000</v>
      </c>
      <c r="G32" s="91">
        <f>(D32*F32)</f>
        <v>27000</v>
      </c>
      <c r="H32" s="47"/>
      <c r="I32" s="47"/>
      <c r="J32" s="47"/>
      <c r="K32" s="49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s="48" customFormat="1" ht="12.75" customHeight="1" x14ac:dyDescent="0.25">
      <c r="A33" s="46"/>
      <c r="B33" s="89" t="s">
        <v>42</v>
      </c>
      <c r="C33" s="133" t="s">
        <v>39</v>
      </c>
      <c r="D33" s="134">
        <v>6.25E-2</v>
      </c>
      <c r="E33" s="90" t="s">
        <v>40</v>
      </c>
      <c r="F33" s="91">
        <v>432000</v>
      </c>
      <c r="G33" s="91">
        <f>(D33*F33)</f>
        <v>27000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s="48" customFormat="1" ht="12.75" customHeight="1" x14ac:dyDescent="0.25">
      <c r="A34" s="46"/>
      <c r="B34" s="89" t="s">
        <v>43</v>
      </c>
      <c r="C34" s="133" t="s">
        <v>39</v>
      </c>
      <c r="D34" s="134">
        <v>6.25E-2</v>
      </c>
      <c r="E34" s="90" t="s">
        <v>40</v>
      </c>
      <c r="F34" s="91">
        <v>256000</v>
      </c>
      <c r="G34" s="91">
        <f t="shared" ref="G34:G42" si="0">(D34*F34)</f>
        <v>16000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s="48" customFormat="1" ht="12.75" customHeight="1" x14ac:dyDescent="0.25">
      <c r="A35" s="46"/>
      <c r="B35" s="89" t="s">
        <v>44</v>
      </c>
      <c r="C35" s="133" t="s">
        <v>39</v>
      </c>
      <c r="D35" s="134">
        <v>6.25E-2</v>
      </c>
      <c r="E35" s="90" t="s">
        <v>33</v>
      </c>
      <c r="F35" s="91">
        <v>400000</v>
      </c>
      <c r="G35" s="91">
        <f t="shared" si="0"/>
        <v>25000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s="48" customFormat="1" ht="12.75" customHeight="1" x14ac:dyDescent="0.25">
      <c r="A36" s="46"/>
      <c r="B36" s="92" t="s">
        <v>45</v>
      </c>
      <c r="C36" s="133" t="s">
        <v>39</v>
      </c>
      <c r="D36" s="134">
        <v>4.1666000000000002E-2</v>
      </c>
      <c r="E36" s="90" t="s">
        <v>33</v>
      </c>
      <c r="F36" s="91">
        <v>480000</v>
      </c>
      <c r="G36" s="91">
        <f t="shared" si="0"/>
        <v>19999.68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s="48" customFormat="1" ht="12.75" customHeight="1" x14ac:dyDescent="0.25">
      <c r="A37" s="46"/>
      <c r="B37" s="92" t="s">
        <v>46</v>
      </c>
      <c r="C37" s="133" t="s">
        <v>39</v>
      </c>
      <c r="D37" s="134">
        <v>3.125E-2</v>
      </c>
      <c r="E37" s="90" t="s">
        <v>33</v>
      </c>
      <c r="F37" s="91">
        <v>480000</v>
      </c>
      <c r="G37" s="91">
        <f t="shared" si="0"/>
        <v>15000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s="48" customFormat="1" ht="12.75" customHeight="1" x14ac:dyDescent="0.25">
      <c r="A38" s="46"/>
      <c r="B38" s="92" t="s">
        <v>47</v>
      </c>
      <c r="C38" s="133" t="s">
        <v>39</v>
      </c>
      <c r="D38" s="134">
        <v>3.125E-2</v>
      </c>
      <c r="E38" s="90" t="s">
        <v>48</v>
      </c>
      <c r="F38" s="91">
        <v>480000</v>
      </c>
      <c r="G38" s="91">
        <f t="shared" si="0"/>
        <v>15000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s="48" customFormat="1" ht="12.75" customHeight="1" x14ac:dyDescent="0.25">
      <c r="A39" s="46"/>
      <c r="B39" s="92" t="s">
        <v>49</v>
      </c>
      <c r="C39" s="133" t="s">
        <v>39</v>
      </c>
      <c r="D39" s="134">
        <v>3.125E-2</v>
      </c>
      <c r="E39" s="90" t="s">
        <v>48</v>
      </c>
      <c r="F39" s="91">
        <v>384000</v>
      </c>
      <c r="G39" s="91">
        <f t="shared" si="0"/>
        <v>12000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s="48" customFormat="1" ht="12.75" customHeight="1" x14ac:dyDescent="0.25">
      <c r="A40" s="46"/>
      <c r="B40" s="135" t="s">
        <v>50</v>
      </c>
      <c r="C40" s="133" t="s">
        <v>39</v>
      </c>
      <c r="D40" s="134">
        <v>3.125E-2</v>
      </c>
      <c r="E40" s="90" t="s">
        <v>51</v>
      </c>
      <c r="F40" s="91">
        <v>480000</v>
      </c>
      <c r="G40" s="91">
        <f t="shared" si="0"/>
        <v>15000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s="48" customFormat="1" ht="12.75" customHeight="1" x14ac:dyDescent="0.25">
      <c r="A41" s="46"/>
      <c r="B41" s="135" t="s">
        <v>52</v>
      </c>
      <c r="C41" s="133" t="s">
        <v>39</v>
      </c>
      <c r="D41" s="134">
        <v>3.125E-2</v>
      </c>
      <c r="E41" s="90" t="s">
        <v>53</v>
      </c>
      <c r="F41" s="91">
        <v>480000</v>
      </c>
      <c r="G41" s="91">
        <f t="shared" si="0"/>
        <v>15000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pans="1:255" s="48" customFormat="1" ht="12.75" customHeight="1" x14ac:dyDescent="0.25">
      <c r="A42" s="46"/>
      <c r="B42" s="136" t="s">
        <v>54</v>
      </c>
      <c r="C42" s="137" t="s">
        <v>39</v>
      </c>
      <c r="D42" s="138">
        <v>0.125</v>
      </c>
      <c r="E42" s="93" t="s">
        <v>19</v>
      </c>
      <c r="F42" s="140">
        <v>640000</v>
      </c>
      <c r="G42" s="140">
        <f t="shared" si="0"/>
        <v>80000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pans="1:255" ht="12.75" customHeight="1" x14ac:dyDescent="0.25">
      <c r="A43" s="32"/>
      <c r="B43" s="81" t="s">
        <v>55</v>
      </c>
      <c r="C43" s="82"/>
      <c r="D43" s="128"/>
      <c r="E43" s="128"/>
      <c r="F43" s="128"/>
      <c r="G43" s="129">
        <f>SUM(G31:G42)</f>
        <v>281999.68</v>
      </c>
    </row>
    <row r="44" spans="1:255" ht="12" customHeight="1" x14ac:dyDescent="0.25">
      <c r="A44" s="28"/>
      <c r="B44" s="84"/>
      <c r="C44" s="85"/>
      <c r="D44" s="85"/>
      <c r="E44" s="85"/>
      <c r="F44" s="86"/>
      <c r="G44" s="86"/>
    </row>
    <row r="45" spans="1:255" ht="12" customHeight="1" x14ac:dyDescent="0.25">
      <c r="A45" s="32"/>
      <c r="B45" s="73" t="s">
        <v>56</v>
      </c>
      <c r="C45" s="74"/>
      <c r="D45" s="75"/>
      <c r="E45" s="75"/>
      <c r="F45" s="76"/>
      <c r="G45" s="76"/>
    </row>
    <row r="46" spans="1:255" ht="24" customHeight="1" x14ac:dyDescent="0.25">
      <c r="A46" s="32"/>
      <c r="B46" s="88" t="s">
        <v>57</v>
      </c>
      <c r="C46" s="88" t="s">
        <v>58</v>
      </c>
      <c r="D46" s="88" t="s">
        <v>59</v>
      </c>
      <c r="E46" s="88" t="s">
        <v>28</v>
      </c>
      <c r="F46" s="88" t="s">
        <v>29</v>
      </c>
      <c r="G46" s="88" t="s">
        <v>30</v>
      </c>
      <c r="K46" s="27"/>
    </row>
    <row r="47" spans="1:255" ht="12.75" customHeight="1" x14ac:dyDescent="0.25">
      <c r="A47" s="31"/>
      <c r="B47" s="141" t="s">
        <v>60</v>
      </c>
      <c r="C47" s="142" t="s">
        <v>61</v>
      </c>
      <c r="D47" s="143">
        <v>220</v>
      </c>
      <c r="E47" s="90" t="s">
        <v>40</v>
      </c>
      <c r="F47" s="143">
        <v>350</v>
      </c>
      <c r="G47" s="152">
        <f t="shared" ref="G47:G59" si="1">(D47*F47)</f>
        <v>77000</v>
      </c>
      <c r="K47" s="27"/>
    </row>
    <row r="48" spans="1:255" ht="12.75" customHeight="1" x14ac:dyDescent="0.25">
      <c r="A48" s="31"/>
      <c r="B48" s="144" t="s">
        <v>62</v>
      </c>
      <c r="C48" s="145" t="s">
        <v>63</v>
      </c>
      <c r="D48" s="146">
        <v>0.2</v>
      </c>
      <c r="E48" s="90" t="s">
        <v>40</v>
      </c>
      <c r="F48" s="148">
        <v>27112</v>
      </c>
      <c r="G48" s="153">
        <f t="shared" si="1"/>
        <v>5422.4000000000005</v>
      </c>
    </row>
    <row r="49" spans="1:7" ht="12.75" customHeight="1" x14ac:dyDescent="0.25">
      <c r="A49" s="31"/>
      <c r="B49" s="144" t="s">
        <v>64</v>
      </c>
      <c r="C49" s="145" t="s">
        <v>63</v>
      </c>
      <c r="D49" s="147">
        <v>0.06</v>
      </c>
      <c r="E49" s="90" t="s">
        <v>40</v>
      </c>
      <c r="F49" s="148">
        <v>126070</v>
      </c>
      <c r="G49" s="153">
        <f t="shared" si="1"/>
        <v>7564.2</v>
      </c>
    </row>
    <row r="50" spans="1:7" ht="12.75" customHeight="1" x14ac:dyDescent="0.25">
      <c r="A50" s="31"/>
      <c r="B50" s="144" t="s">
        <v>65</v>
      </c>
      <c r="C50" s="145" t="s">
        <v>63</v>
      </c>
      <c r="D50" s="147">
        <v>3</v>
      </c>
      <c r="E50" s="90" t="s">
        <v>40</v>
      </c>
      <c r="F50" s="148">
        <v>10825</v>
      </c>
      <c r="G50" s="153">
        <v>32475</v>
      </c>
    </row>
    <row r="51" spans="1:7" ht="12.75" customHeight="1" x14ac:dyDescent="0.25">
      <c r="A51" s="31"/>
      <c r="B51" s="144" t="s">
        <v>66</v>
      </c>
      <c r="C51" s="145" t="s">
        <v>63</v>
      </c>
      <c r="D51" s="146">
        <v>0.8</v>
      </c>
      <c r="E51" s="126" t="s">
        <v>33</v>
      </c>
      <c r="F51" s="148">
        <v>65104</v>
      </c>
      <c r="G51" s="153">
        <f t="shared" si="1"/>
        <v>52083.200000000004</v>
      </c>
    </row>
    <row r="52" spans="1:7" ht="12.75" customHeight="1" x14ac:dyDescent="0.25">
      <c r="A52" s="31"/>
      <c r="B52" s="144" t="s">
        <v>67</v>
      </c>
      <c r="C52" s="145" t="s">
        <v>63</v>
      </c>
      <c r="D52" s="148">
        <v>4</v>
      </c>
      <c r="E52" s="126" t="s">
        <v>48</v>
      </c>
      <c r="F52" s="148">
        <v>10999</v>
      </c>
      <c r="G52" s="153">
        <f t="shared" si="1"/>
        <v>43996</v>
      </c>
    </row>
    <row r="53" spans="1:7" ht="12.75" customHeight="1" x14ac:dyDescent="0.25">
      <c r="A53" s="31"/>
      <c r="B53" s="144" t="s">
        <v>68</v>
      </c>
      <c r="C53" s="145" t="s">
        <v>69</v>
      </c>
      <c r="D53" s="148">
        <v>1</v>
      </c>
      <c r="E53" s="126" t="s">
        <v>51</v>
      </c>
      <c r="F53" s="148">
        <v>1084</v>
      </c>
      <c r="G53" s="153">
        <f t="shared" si="1"/>
        <v>1084</v>
      </c>
    </row>
    <row r="54" spans="1:7" ht="12.75" customHeight="1" x14ac:dyDescent="0.25">
      <c r="A54" s="31"/>
      <c r="B54" s="144" t="s">
        <v>70</v>
      </c>
      <c r="C54" s="145" t="s">
        <v>63</v>
      </c>
      <c r="D54" s="148">
        <v>1</v>
      </c>
      <c r="E54" s="126" t="s">
        <v>51</v>
      </c>
      <c r="F54" s="148">
        <v>21100</v>
      </c>
      <c r="G54" s="153">
        <f t="shared" si="1"/>
        <v>21100</v>
      </c>
    </row>
    <row r="55" spans="1:7" ht="12.75" customHeight="1" x14ac:dyDescent="0.25">
      <c r="A55" s="31"/>
      <c r="B55" s="144" t="s">
        <v>71</v>
      </c>
      <c r="C55" s="145" t="s">
        <v>63</v>
      </c>
      <c r="D55" s="146">
        <v>0.1</v>
      </c>
      <c r="E55" s="126" t="s">
        <v>53</v>
      </c>
      <c r="F55" s="148">
        <v>97800</v>
      </c>
      <c r="G55" s="153">
        <f t="shared" si="1"/>
        <v>9780</v>
      </c>
    </row>
    <row r="56" spans="1:7" ht="12.75" customHeight="1" x14ac:dyDescent="0.25">
      <c r="A56" s="31"/>
      <c r="B56" s="144" t="s">
        <v>72</v>
      </c>
      <c r="C56" s="145" t="s">
        <v>63</v>
      </c>
      <c r="D56" s="146">
        <v>0.5</v>
      </c>
      <c r="E56" s="126" t="s">
        <v>53</v>
      </c>
      <c r="F56" s="148">
        <v>27650</v>
      </c>
      <c r="G56" s="153">
        <f t="shared" si="1"/>
        <v>13825</v>
      </c>
    </row>
    <row r="57" spans="1:7" ht="12.75" customHeight="1" x14ac:dyDescent="0.25">
      <c r="A57" s="31"/>
      <c r="B57" s="149" t="s">
        <v>73</v>
      </c>
      <c r="C57" s="150" t="s">
        <v>61</v>
      </c>
      <c r="D57" s="151">
        <v>100</v>
      </c>
      <c r="E57" s="161" t="s">
        <v>40</v>
      </c>
      <c r="F57" s="151">
        <v>735</v>
      </c>
      <c r="G57" s="154">
        <f>(D57*F57)</f>
        <v>73500</v>
      </c>
    </row>
    <row r="58" spans="1:7" ht="12.75" customHeight="1" x14ac:dyDescent="0.25">
      <c r="A58" s="31"/>
      <c r="B58" s="144" t="s">
        <v>74</v>
      </c>
      <c r="C58" s="145" t="s">
        <v>61</v>
      </c>
      <c r="D58" s="148">
        <v>350</v>
      </c>
      <c r="E58" s="161" t="s">
        <v>40</v>
      </c>
      <c r="F58" s="148">
        <v>800</v>
      </c>
      <c r="G58" s="153">
        <f t="shared" si="1"/>
        <v>280000</v>
      </c>
    </row>
    <row r="59" spans="1:7" ht="12.75" customHeight="1" x14ac:dyDescent="0.25">
      <c r="A59" s="31"/>
      <c r="B59" s="149" t="s">
        <v>75</v>
      </c>
      <c r="C59" s="150" t="s">
        <v>61</v>
      </c>
      <c r="D59" s="151">
        <v>200</v>
      </c>
      <c r="E59" s="161" t="s">
        <v>40</v>
      </c>
      <c r="F59" s="151">
        <v>760</v>
      </c>
      <c r="G59" s="154">
        <f t="shared" si="1"/>
        <v>152000</v>
      </c>
    </row>
    <row r="60" spans="1:7" ht="13.5" customHeight="1" x14ac:dyDescent="0.25">
      <c r="A60" s="32"/>
      <c r="B60" s="81" t="s">
        <v>76</v>
      </c>
      <c r="C60" s="82"/>
      <c r="D60" s="82"/>
      <c r="E60" s="128"/>
      <c r="F60" s="128"/>
      <c r="G60" s="129">
        <f>SUM(G47:G59)</f>
        <v>769829.8</v>
      </c>
    </row>
    <row r="61" spans="1:7" ht="12" customHeight="1" x14ac:dyDescent="0.25">
      <c r="A61" s="28"/>
      <c r="B61" s="84"/>
      <c r="C61" s="85"/>
      <c r="D61" s="85"/>
      <c r="E61" s="97"/>
      <c r="F61" s="86"/>
      <c r="G61" s="86"/>
    </row>
    <row r="62" spans="1:7" ht="12" customHeight="1" x14ac:dyDescent="0.25">
      <c r="A62" s="32"/>
      <c r="B62" s="73" t="s">
        <v>77</v>
      </c>
      <c r="C62" s="74"/>
      <c r="D62" s="75"/>
      <c r="E62" s="75"/>
      <c r="F62" s="76"/>
      <c r="G62" s="76"/>
    </row>
    <row r="63" spans="1:7" ht="24" customHeight="1" x14ac:dyDescent="0.25">
      <c r="A63" s="32"/>
      <c r="B63" s="87" t="s">
        <v>78</v>
      </c>
      <c r="C63" s="88" t="s">
        <v>58</v>
      </c>
      <c r="D63" s="88" t="s">
        <v>59</v>
      </c>
      <c r="E63" s="87" t="s">
        <v>28</v>
      </c>
      <c r="F63" s="88" t="s">
        <v>29</v>
      </c>
      <c r="G63" s="87" t="s">
        <v>30</v>
      </c>
    </row>
    <row r="64" spans="1:7" ht="12" customHeight="1" x14ac:dyDescent="0.25">
      <c r="A64" s="31"/>
      <c r="B64" s="96" t="s">
        <v>79</v>
      </c>
      <c r="C64" s="68" t="s">
        <v>69</v>
      </c>
      <c r="D64" s="68">
        <v>1</v>
      </c>
      <c r="E64" s="68" t="s">
        <v>80</v>
      </c>
      <c r="F64" s="98">
        <v>33000</v>
      </c>
      <c r="G64" s="95">
        <f t="shared" ref="G64:G65" si="2">(D64*F64)</f>
        <v>33000</v>
      </c>
    </row>
    <row r="65" spans="1:7" ht="12" customHeight="1" x14ac:dyDescent="0.25">
      <c r="A65" s="30"/>
      <c r="B65" s="96" t="s">
        <v>81</v>
      </c>
      <c r="C65" s="68" t="s">
        <v>69</v>
      </c>
      <c r="D65" s="68">
        <v>1</v>
      </c>
      <c r="E65" s="68" t="s">
        <v>82</v>
      </c>
      <c r="F65" s="98">
        <v>20000</v>
      </c>
      <c r="G65" s="95">
        <f t="shared" si="2"/>
        <v>20000</v>
      </c>
    </row>
    <row r="66" spans="1:7" ht="12" customHeight="1" x14ac:dyDescent="0.25">
      <c r="A66" s="30"/>
      <c r="B66" s="69" t="s">
        <v>83</v>
      </c>
      <c r="C66" s="68" t="s">
        <v>69</v>
      </c>
      <c r="D66" s="94">
        <f>(50*100)/25</f>
        <v>200</v>
      </c>
      <c r="E66" s="68" t="str">
        <f>+E42</f>
        <v>Febrero</v>
      </c>
      <c r="F66" s="99">
        <v>110</v>
      </c>
      <c r="G66" s="95">
        <f>(D66*F66)</f>
        <v>22000</v>
      </c>
    </row>
    <row r="67" spans="1:7" ht="13.5" customHeight="1" x14ac:dyDescent="0.25">
      <c r="A67" s="32"/>
      <c r="B67" s="100" t="s">
        <v>84</v>
      </c>
      <c r="C67" s="101"/>
      <c r="D67" s="101"/>
      <c r="E67" s="101"/>
      <c r="F67" s="102"/>
      <c r="G67" s="103">
        <f>SUM(G64:G66)</f>
        <v>75000</v>
      </c>
    </row>
    <row r="68" spans="1:7" ht="12" customHeight="1" x14ac:dyDescent="0.25">
      <c r="A68" s="28"/>
      <c r="B68" s="104"/>
      <c r="C68" s="104"/>
      <c r="D68" s="104"/>
      <c r="E68" s="104"/>
      <c r="F68" s="105"/>
      <c r="G68" s="105"/>
    </row>
    <row r="69" spans="1:7" ht="12" customHeight="1" x14ac:dyDescent="0.25">
      <c r="A69" s="30"/>
      <c r="B69" s="106" t="s">
        <v>85</v>
      </c>
      <c r="C69" s="107"/>
      <c r="D69" s="107"/>
      <c r="E69" s="107"/>
      <c r="F69" s="107"/>
      <c r="G69" s="108">
        <f>G22+G43+G60+G67</f>
        <v>1146829.48</v>
      </c>
    </row>
    <row r="70" spans="1:7" ht="12" customHeight="1" x14ac:dyDescent="0.25">
      <c r="A70" s="30"/>
      <c r="B70" s="109" t="s">
        <v>86</v>
      </c>
      <c r="C70" s="110"/>
      <c r="D70" s="110"/>
      <c r="E70" s="110"/>
      <c r="F70" s="110"/>
      <c r="G70" s="111">
        <f>G69*0.05</f>
        <v>57341.474000000002</v>
      </c>
    </row>
    <row r="71" spans="1:7" ht="12" customHeight="1" x14ac:dyDescent="0.25">
      <c r="A71" s="30"/>
      <c r="B71" s="112" t="s">
        <v>87</v>
      </c>
      <c r="C71" s="113"/>
      <c r="D71" s="113"/>
      <c r="E71" s="113"/>
      <c r="F71" s="113"/>
      <c r="G71" s="114">
        <f>G70+G69</f>
        <v>1204170.9539999999</v>
      </c>
    </row>
    <row r="72" spans="1:7" ht="12" customHeight="1" x14ac:dyDescent="0.25">
      <c r="A72" s="30"/>
      <c r="B72" s="109" t="s">
        <v>88</v>
      </c>
      <c r="C72" s="110"/>
      <c r="D72" s="110"/>
      <c r="E72" s="110"/>
      <c r="F72" s="110"/>
      <c r="G72" s="111">
        <f>G12</f>
        <v>1750000</v>
      </c>
    </row>
    <row r="73" spans="1:7" ht="12" customHeight="1" x14ac:dyDescent="0.25">
      <c r="A73" s="30"/>
      <c r="B73" s="115" t="s">
        <v>89</v>
      </c>
      <c r="C73" s="116"/>
      <c r="D73" s="116"/>
      <c r="E73" s="116"/>
      <c r="F73" s="116"/>
      <c r="G73" s="117">
        <f>G72-G71</f>
        <v>545829.04600000009</v>
      </c>
    </row>
    <row r="74" spans="1:7" ht="12" customHeight="1" x14ac:dyDescent="0.25">
      <c r="A74" s="30"/>
      <c r="B74" s="8" t="s">
        <v>90</v>
      </c>
      <c r="C74" s="9"/>
      <c r="D74" s="9"/>
      <c r="E74" s="9"/>
      <c r="F74" s="9"/>
      <c r="G74" s="5"/>
    </row>
    <row r="75" spans="1:7" ht="12.75" customHeight="1" thickBot="1" x14ac:dyDescent="0.3">
      <c r="A75" s="30"/>
      <c r="B75" s="10"/>
      <c r="C75" s="9"/>
      <c r="D75" s="9"/>
      <c r="E75" s="9"/>
      <c r="F75" s="9"/>
      <c r="G75" s="5"/>
    </row>
    <row r="76" spans="1:7" ht="12" customHeight="1" x14ac:dyDescent="0.25">
      <c r="A76" s="30"/>
      <c r="B76" s="14" t="s">
        <v>91</v>
      </c>
      <c r="C76" s="15"/>
      <c r="D76" s="15"/>
      <c r="E76" s="15"/>
      <c r="F76" s="16"/>
      <c r="G76" s="5"/>
    </row>
    <row r="77" spans="1:7" ht="12" customHeight="1" x14ac:dyDescent="0.25">
      <c r="A77" s="30"/>
      <c r="B77" s="17" t="s">
        <v>92</v>
      </c>
      <c r="C77" s="7"/>
      <c r="D77" s="7"/>
      <c r="E77" s="7"/>
      <c r="F77" s="18"/>
      <c r="G77" s="5"/>
    </row>
    <row r="78" spans="1:7" ht="12" customHeight="1" x14ac:dyDescent="0.25">
      <c r="A78" s="30"/>
      <c r="B78" s="17" t="s">
        <v>93</v>
      </c>
      <c r="C78" s="7"/>
      <c r="D78" s="7"/>
      <c r="E78" s="7"/>
      <c r="F78" s="18"/>
      <c r="G78" s="5"/>
    </row>
    <row r="79" spans="1:7" ht="12" customHeight="1" x14ac:dyDescent="0.25">
      <c r="A79" s="30"/>
      <c r="B79" s="17" t="s">
        <v>94</v>
      </c>
      <c r="C79" s="7"/>
      <c r="D79" s="7"/>
      <c r="E79" s="7"/>
      <c r="F79" s="18"/>
      <c r="G79" s="5"/>
    </row>
    <row r="80" spans="1:7" ht="12" customHeight="1" x14ac:dyDescent="0.25">
      <c r="A80" s="30"/>
      <c r="B80" s="17" t="s">
        <v>95</v>
      </c>
      <c r="C80" s="7"/>
      <c r="D80" s="7"/>
      <c r="E80" s="7"/>
      <c r="F80" s="18"/>
      <c r="G80" s="5"/>
    </row>
    <row r="81" spans="1:7" ht="12" customHeight="1" x14ac:dyDescent="0.25">
      <c r="A81" s="30"/>
      <c r="B81" s="17" t="s">
        <v>96</v>
      </c>
      <c r="C81" s="7"/>
      <c r="D81" s="7"/>
      <c r="E81" s="7"/>
      <c r="F81" s="18"/>
      <c r="G81" s="5"/>
    </row>
    <row r="82" spans="1:7" ht="12.75" customHeight="1" thickBot="1" x14ac:dyDescent="0.3">
      <c r="A82" s="30"/>
      <c r="B82" s="19" t="s">
        <v>97</v>
      </c>
      <c r="C82" s="20"/>
      <c r="D82" s="20"/>
      <c r="E82" s="20"/>
      <c r="F82" s="21"/>
      <c r="G82" s="5"/>
    </row>
    <row r="83" spans="1:7" ht="12.75" customHeight="1" x14ac:dyDescent="0.25">
      <c r="A83" s="30"/>
      <c r="B83" s="12"/>
      <c r="C83" s="7"/>
      <c r="D83" s="7"/>
      <c r="E83" s="7"/>
      <c r="F83" s="7"/>
      <c r="G83" s="5"/>
    </row>
    <row r="84" spans="1:7" ht="15" customHeight="1" thickBot="1" x14ac:dyDescent="0.3">
      <c r="A84" s="30"/>
      <c r="B84" s="166" t="s">
        <v>98</v>
      </c>
      <c r="C84" s="167"/>
      <c r="D84" s="34"/>
      <c r="E84" s="2"/>
      <c r="F84" s="2"/>
      <c r="G84" s="5"/>
    </row>
    <row r="85" spans="1:7" ht="12" customHeight="1" x14ac:dyDescent="0.25">
      <c r="A85" s="30"/>
      <c r="B85" s="35" t="s">
        <v>78</v>
      </c>
      <c r="C85" s="36" t="s">
        <v>99</v>
      </c>
      <c r="D85" s="37" t="s">
        <v>100</v>
      </c>
      <c r="E85" s="2"/>
      <c r="F85" s="2"/>
      <c r="G85" s="5"/>
    </row>
    <row r="86" spans="1:7" ht="12" customHeight="1" x14ac:dyDescent="0.25">
      <c r="A86" s="30"/>
      <c r="B86" s="38" t="s">
        <v>101</v>
      </c>
      <c r="C86" s="39">
        <f>+G22</f>
        <v>20000</v>
      </c>
      <c r="D86" s="40">
        <f>(C86/C92)</f>
        <v>1.6608937405078784E-2</v>
      </c>
      <c r="E86" s="2"/>
      <c r="F86" s="2"/>
      <c r="G86" s="5"/>
    </row>
    <row r="87" spans="1:7" ht="12" customHeight="1" x14ac:dyDescent="0.25">
      <c r="A87" s="30"/>
      <c r="B87" s="38" t="s">
        <v>102</v>
      </c>
      <c r="C87" s="41">
        <f>+G27</f>
        <v>0</v>
      </c>
      <c r="D87" s="40">
        <v>0</v>
      </c>
      <c r="E87" s="2"/>
      <c r="F87" s="2"/>
      <c r="G87" s="5"/>
    </row>
    <row r="88" spans="1:7" ht="12" customHeight="1" x14ac:dyDescent="0.25">
      <c r="A88" s="30"/>
      <c r="B88" s="38" t="s">
        <v>103</v>
      </c>
      <c r="C88" s="39">
        <f>+G43</f>
        <v>281999.68</v>
      </c>
      <c r="D88" s="40">
        <f>(C88/C92)</f>
        <v>0.23418575166861233</v>
      </c>
      <c r="E88" s="2"/>
      <c r="F88" s="2"/>
      <c r="G88" s="5"/>
    </row>
    <row r="89" spans="1:7" ht="12" customHeight="1" x14ac:dyDescent="0.25">
      <c r="A89" s="30"/>
      <c r="B89" s="38" t="s">
        <v>57</v>
      </c>
      <c r="C89" s="39">
        <f>+G60</f>
        <v>769829.8</v>
      </c>
      <c r="D89" s="40">
        <f>(C89/C92)</f>
        <v>0.63930274803821596</v>
      </c>
      <c r="E89" s="2"/>
      <c r="F89" s="2"/>
      <c r="G89" s="5"/>
    </row>
    <row r="90" spans="1:7" ht="12" customHeight="1" x14ac:dyDescent="0.25">
      <c r="A90" s="30"/>
      <c r="B90" s="38" t="s">
        <v>104</v>
      </c>
      <c r="C90" s="42">
        <f>+G67</f>
        <v>75000</v>
      </c>
      <c r="D90" s="40">
        <f>(C90/C92)</f>
        <v>6.2283515269045436E-2</v>
      </c>
      <c r="E90" s="4"/>
      <c r="F90" s="4"/>
      <c r="G90" s="5"/>
    </row>
    <row r="91" spans="1:7" ht="12" customHeight="1" x14ac:dyDescent="0.25">
      <c r="A91" s="30"/>
      <c r="B91" s="38" t="s">
        <v>105</v>
      </c>
      <c r="C91" s="42">
        <f>+G70</f>
        <v>57341.474000000002</v>
      </c>
      <c r="D91" s="40">
        <f>(C91/C92)</f>
        <v>4.7619047619047623E-2</v>
      </c>
      <c r="E91" s="4"/>
      <c r="F91" s="4"/>
      <c r="G91" s="5"/>
    </row>
    <row r="92" spans="1:7" ht="12.75" customHeight="1" thickBot="1" x14ac:dyDescent="0.3">
      <c r="A92" s="30"/>
      <c r="B92" s="43" t="s">
        <v>106</v>
      </c>
      <c r="C92" s="44">
        <f>SUM(C86:C91)</f>
        <v>1204170.9539999999</v>
      </c>
      <c r="D92" s="45">
        <f>SUM(D86:D91)</f>
        <v>1</v>
      </c>
      <c r="E92" s="4"/>
      <c r="F92" s="4"/>
      <c r="G92" s="5"/>
    </row>
    <row r="93" spans="1:7" ht="12" customHeight="1" x14ac:dyDescent="0.25">
      <c r="A93" s="30"/>
      <c r="B93" s="10"/>
      <c r="C93" s="9"/>
      <c r="D93" s="9"/>
      <c r="E93" s="9"/>
      <c r="F93" s="9"/>
      <c r="G93" s="5"/>
    </row>
    <row r="94" spans="1:7" ht="12.75" customHeight="1" x14ac:dyDescent="0.25">
      <c r="A94" s="30"/>
      <c r="B94" s="11"/>
      <c r="C94" s="9"/>
      <c r="D94" s="9"/>
      <c r="E94" s="9"/>
      <c r="F94" s="9"/>
      <c r="G94" s="5"/>
    </row>
    <row r="95" spans="1:7" ht="12" customHeight="1" thickBot="1" x14ac:dyDescent="0.3">
      <c r="A95" s="33"/>
      <c r="B95" s="23"/>
      <c r="C95" s="24" t="s">
        <v>107</v>
      </c>
      <c r="D95" s="25"/>
      <c r="E95" s="26"/>
      <c r="F95" s="3"/>
      <c r="G95" s="5"/>
    </row>
    <row r="96" spans="1:7" ht="12" customHeight="1" x14ac:dyDescent="0.25">
      <c r="A96" s="30"/>
      <c r="B96" s="162" t="s">
        <v>110</v>
      </c>
      <c r="C96" s="163">
        <v>40</v>
      </c>
      <c r="D96" s="163">
        <v>50</v>
      </c>
      <c r="E96" s="164">
        <v>60</v>
      </c>
      <c r="F96" s="22"/>
      <c r="G96" s="6"/>
    </row>
    <row r="97" spans="1:7" ht="12.75" customHeight="1" thickBot="1" x14ac:dyDescent="0.3">
      <c r="A97" s="30"/>
      <c r="B97" s="43" t="s">
        <v>108</v>
      </c>
      <c r="C97" s="44">
        <f>(G71/C96)</f>
        <v>30104.273849999998</v>
      </c>
      <c r="D97" s="44">
        <f>(G71/D96)</f>
        <v>24083.41908</v>
      </c>
      <c r="E97" s="165">
        <f>(G71/E96)</f>
        <v>20069.515899999999</v>
      </c>
      <c r="F97" s="22"/>
      <c r="G97" s="6"/>
    </row>
    <row r="98" spans="1:7" ht="15.6" customHeight="1" x14ac:dyDescent="0.25">
      <c r="A98" s="30"/>
      <c r="B98" s="13" t="s">
        <v>109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2023-04-27T20:06:29Z</dcterms:modified>
  <cp:category/>
  <cp:contentStatus/>
</cp:coreProperties>
</file>