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Pitrufquen 2023-2024\"/>
    </mc:Choice>
  </mc:AlternateContent>
  <bookViews>
    <workbookView xWindow="0" yWindow="0" windowWidth="28800" windowHeight="12435"/>
  </bookViews>
  <sheets>
    <sheet name="Trigo Alternativ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G53" i="1"/>
  <c r="G52" i="1"/>
  <c r="G51" i="1"/>
  <c r="G50" i="1"/>
  <c r="G49" i="1"/>
  <c r="G47" i="1"/>
  <c r="G46" i="1"/>
  <c r="G41" i="1"/>
  <c r="G40" i="1"/>
  <c r="G39" i="1"/>
  <c r="G38" i="1"/>
  <c r="G37" i="1"/>
  <c r="G36" i="1"/>
  <c r="G35" i="1"/>
  <c r="G34" i="1"/>
  <c r="G33" i="1"/>
  <c r="G32" i="1"/>
  <c r="G31" i="1"/>
  <c r="E60" i="1" l="1"/>
  <c r="D60" i="1" l="1"/>
  <c r="G12" i="1" l="1"/>
  <c r="G60" i="1" l="1"/>
  <c r="G58" i="1" l="1"/>
  <c r="G61" i="1" s="1"/>
  <c r="G21" i="1" l="1"/>
  <c r="C84" i="1" l="1"/>
  <c r="G54" i="1" l="1"/>
  <c r="C81" i="1" l="1"/>
  <c r="G66" i="1" l="1"/>
  <c r="G22" i="1" l="1"/>
  <c r="C80" i="1" s="1"/>
  <c r="G42" i="1"/>
  <c r="C82" i="1" s="1"/>
  <c r="C83" i="1" l="1"/>
  <c r="G63" i="1"/>
  <c r="G64" i="1" s="1"/>
  <c r="C85" i="1" s="1"/>
  <c r="G65" i="1" l="1"/>
  <c r="C91" i="1" s="1"/>
  <c r="C86" i="1"/>
  <c r="D85" i="1" s="1"/>
  <c r="G67" i="1" l="1"/>
  <c r="E91" i="1"/>
  <c r="D91" i="1"/>
  <c r="D82" i="1"/>
  <c r="D84" i="1"/>
  <c r="D80" i="1"/>
  <c r="D83" i="1"/>
  <c r="D86" i="1" l="1"/>
</calcChain>
</file>

<file path=xl/sharedStrings.xml><?xml version="1.0" encoding="utf-8"?>
<sst xmlns="http://schemas.openxmlformats.org/spreadsheetml/2006/main" count="161" uniqueCount="105">
  <si>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</si>
  <si>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</si>
  <si>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</si>
  <si>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</si>
  <si>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</si>
  <si>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</si>
  <si>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</si>
  <si>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</si>
  <si>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</si>
  <si>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</si>
  <si>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</si>
  <si>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</si>
  <si>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</si>
  <si>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</si>
  <si>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</si>
  <si>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</si>
  <si>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</si>
  <si>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</si>
  <si>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</si>
  <si>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</si>
  <si>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</si>
  <si>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</si>
  <si>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</si>
  <si>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</si>
  <si>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</si>
  <si>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</si>
  <si>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</si>
  <si>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</si>
  <si>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</si>
  <si>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</si>
  <si>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</si>
  <si>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</si>
  <si>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</si>
  <si>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</si>
  <si>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</si>
  <si>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</si>
  <si>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</si>
  <si>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</si>
  <si>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</si>
  <si>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</si>
  <si>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CAN 27</t>
  </si>
  <si>
    <t>OTROS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</si>
  <si>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</si>
  <si>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</si>
  <si>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</si>
  <si>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</si>
  <si>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</si>
  <si>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</si>
  <si>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</si>
  <si>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</si>
  <si>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</si>
  <si>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</si>
  <si>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</si>
  <si>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</si>
  <si>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</si>
  <si>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</si>
  <si>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</si>
  <si>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</si>
  <si>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</si>
  <si>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</si>
  <si>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</si>
  <si>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</si>
  <si>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</si>
  <si>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</si>
  <si>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</si>
  <si>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</si>
  <si>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</si>
  <si>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</si>
  <si>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</si>
  <si>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</si>
  <si>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</si>
  <si>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</si>
  <si>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</si>
  <si>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</si>
  <si>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</si>
  <si>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Rendimiento (qqm/hÁ)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</si>
  <si>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</si>
  <si>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</si>
  <si>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</si>
  <si>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</si>
  <si>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</si>
  <si>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</si>
  <si>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Post-emergente</t>
  </si>
  <si>
    <t>Aplicación Nitrogeno</t>
  </si>
  <si>
    <t>Aplicación Control Hoja Ancha</t>
  </si>
  <si>
    <t>Aplicación Insecticida/Fungicida</t>
  </si>
  <si>
    <t>kg</t>
  </si>
  <si>
    <t>l</t>
  </si>
  <si>
    <t>Punto 600 FS</t>
  </si>
  <si>
    <t>Ajax 50 WP</t>
  </si>
  <si>
    <t>MCPA 750 SL</t>
  </si>
  <si>
    <t>Muriato K</t>
  </si>
  <si>
    <t>Sacos</t>
  </si>
  <si>
    <t>Seguro Agricola</t>
  </si>
  <si>
    <t>TRIGO ALTERNATIVO</t>
  </si>
  <si>
    <t>FRITZ</t>
  </si>
  <si>
    <t>Mayo-Junio</t>
  </si>
  <si>
    <t>Junio-Julio</t>
  </si>
  <si>
    <t>Noviembre-Diciembre</t>
  </si>
  <si>
    <t>Abril</t>
  </si>
  <si>
    <t>Junio</t>
  </si>
  <si>
    <t>Rango Full SL</t>
  </si>
  <si>
    <t>PITRUFQUEN</t>
  </si>
  <si>
    <t>FREIRE/PITRUFQUEN/GORBEA</t>
  </si>
  <si>
    <t>Sequía- Heladas, viento, incendio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</si>
</sst>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6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 applyAlignment="1"/>
    <xf numFmtId="3" fontId="18" fillId="0" borderId="36" xfId="0" applyNumberFormat="1" applyFont="1" applyBorder="1" applyAlignment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center"/>
    </xf>
    <xf numFmtId="167" fontId="18" fillId="0" borderId="23" xfId="1" applyNumberFormat="1" applyFont="1" applyBorder="1" applyAlignment="1">
      <alignment horizontal="center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146538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146538"/>
          <a:ext cx="6356106" cy="1231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zoomScale="104" zoomScaleNormal="104" workbookViewId="0">
      <selection activeCell="N10" sqref="N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29" t="s">
        <v>94</v>
      </c>
      <c r="D9" s="57"/>
      <c r="E9" s="170" t="s">
        <v>1</v>
      </c>
      <c r="F9" s="171"/>
      <c r="G9" s="126">
        <v>70</v>
      </c>
    </row>
    <row r="10" spans="1:7" ht="38.25" customHeight="1" x14ac:dyDescent="0.25">
      <c r="A10" s="33"/>
      <c r="B10" s="58" t="s">
        <v>2</v>
      </c>
      <c r="C10" s="130" t="s">
        <v>95</v>
      </c>
      <c r="D10" s="57"/>
      <c r="E10" s="168" t="s">
        <v>3</v>
      </c>
      <c r="F10" s="169"/>
      <c r="G10" s="127" t="s">
        <v>70</v>
      </c>
    </row>
    <row r="11" spans="1:7" ht="18" customHeight="1" x14ac:dyDescent="0.25">
      <c r="A11" s="33"/>
      <c r="B11" s="58" t="s">
        <v>4</v>
      </c>
      <c r="C11" s="61" t="s">
        <v>5</v>
      </c>
      <c r="D11" s="57"/>
      <c r="E11" s="168" t="s">
        <v>6</v>
      </c>
      <c r="F11" s="169"/>
      <c r="G11" s="128">
        <v>30000</v>
      </c>
    </row>
    <row r="12" spans="1:7" ht="11.25" customHeight="1" x14ac:dyDescent="0.25">
      <c r="A12" s="33"/>
      <c r="B12" s="58" t="s">
        <v>7</v>
      </c>
      <c r="C12" s="61" t="s">
        <v>8</v>
      </c>
      <c r="D12" s="57"/>
      <c r="E12" s="59" t="s">
        <v>9</v>
      </c>
      <c r="F12" s="60"/>
      <c r="G12" s="165">
        <f>G9*G11</f>
        <v>2100000</v>
      </c>
    </row>
    <row r="13" spans="1:7" ht="11.25" customHeight="1" x14ac:dyDescent="0.25">
      <c r="A13" s="33"/>
      <c r="B13" s="58" t="s">
        <v>10</v>
      </c>
      <c r="C13" s="131" t="s">
        <v>102</v>
      </c>
      <c r="D13" s="57"/>
      <c r="E13" s="168" t="s">
        <v>11</v>
      </c>
      <c r="F13" s="169"/>
      <c r="G13" s="61" t="s">
        <v>12</v>
      </c>
    </row>
    <row r="14" spans="1:7" ht="13.5" customHeight="1" x14ac:dyDescent="0.25">
      <c r="A14" s="33"/>
      <c r="B14" s="58" t="s">
        <v>13</v>
      </c>
      <c r="C14" s="132" t="s">
        <v>103</v>
      </c>
      <c r="D14" s="57"/>
      <c r="E14" s="168" t="s">
        <v>14</v>
      </c>
      <c r="F14" s="169"/>
      <c r="G14" s="127" t="s">
        <v>70</v>
      </c>
    </row>
    <row r="15" spans="1:7" ht="25.5" customHeight="1" x14ac:dyDescent="0.25">
      <c r="A15" s="33"/>
      <c r="B15" s="58" t="s">
        <v>15</v>
      </c>
      <c r="C15" s="127">
        <v>44958</v>
      </c>
      <c r="D15" s="57"/>
      <c r="E15" s="172" t="s">
        <v>16</v>
      </c>
      <c r="F15" s="173"/>
      <c r="G15" s="61" t="s">
        <v>104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4" t="s">
        <v>17</v>
      </c>
      <c r="C17" s="175"/>
      <c r="D17" s="175"/>
      <c r="E17" s="175"/>
      <c r="F17" s="175"/>
      <c r="G17" s="175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18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19</v>
      </c>
      <c r="C20" s="73" t="s">
        <v>20</v>
      </c>
      <c r="D20" s="73" t="s">
        <v>21</v>
      </c>
      <c r="E20" s="73" t="s">
        <v>22</v>
      </c>
      <c r="F20" s="73" t="s">
        <v>23</v>
      </c>
      <c r="G20" s="73" t="s">
        <v>24</v>
      </c>
    </row>
    <row r="21" spans="1:255" ht="12.75" customHeight="1" x14ac:dyDescent="0.25">
      <c r="A21" s="34"/>
      <c r="B21" s="126" t="s">
        <v>76</v>
      </c>
      <c r="C21" s="74" t="s">
        <v>25</v>
      </c>
      <c r="D21" s="133">
        <v>1</v>
      </c>
      <c r="E21" s="134" t="s">
        <v>97</v>
      </c>
      <c r="F21" s="134">
        <v>20000</v>
      </c>
      <c r="G21" s="135">
        <f>D21*F21</f>
        <v>20000</v>
      </c>
    </row>
    <row r="22" spans="1:255" ht="12.75" customHeight="1" x14ac:dyDescent="0.25">
      <c r="A22" s="34"/>
      <c r="B22" s="76" t="s">
        <v>27</v>
      </c>
      <c r="C22" s="77"/>
      <c r="D22" s="136"/>
      <c r="E22" s="136"/>
      <c r="F22" s="136"/>
      <c r="G22" s="137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28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19</v>
      </c>
      <c r="C25" s="84" t="s">
        <v>20</v>
      </c>
      <c r="D25" s="84" t="s">
        <v>21</v>
      </c>
      <c r="E25" s="83" t="s">
        <v>22</v>
      </c>
      <c r="F25" s="84" t="s">
        <v>23</v>
      </c>
      <c r="G25" s="83" t="s">
        <v>24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29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30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19</v>
      </c>
      <c r="C30" s="93" t="s">
        <v>20</v>
      </c>
      <c r="D30" s="93" t="s">
        <v>21</v>
      </c>
      <c r="E30" s="93" t="s">
        <v>22</v>
      </c>
      <c r="F30" s="94" t="s">
        <v>23</v>
      </c>
      <c r="G30" s="93" t="s">
        <v>24</v>
      </c>
    </row>
    <row r="31" spans="1:255" s="54" customFormat="1" ht="12.75" customHeight="1" x14ac:dyDescent="0.25">
      <c r="A31" s="52"/>
      <c r="B31" s="140" t="s">
        <v>77</v>
      </c>
      <c r="C31" s="141" t="s">
        <v>69</v>
      </c>
      <c r="D31" s="142">
        <v>3.125E-2</v>
      </c>
      <c r="E31" s="96" t="s">
        <v>96</v>
      </c>
      <c r="F31" s="149">
        <v>480000</v>
      </c>
      <c r="G31" s="149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78</v>
      </c>
      <c r="C32" s="143" t="s">
        <v>69</v>
      </c>
      <c r="D32" s="144">
        <v>6.25E-2</v>
      </c>
      <c r="E32" s="96" t="s">
        <v>96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79</v>
      </c>
      <c r="C33" s="143" t="s">
        <v>69</v>
      </c>
      <c r="D33" s="144">
        <v>6.25E-2</v>
      </c>
      <c r="E33" s="96" t="s">
        <v>96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32</v>
      </c>
      <c r="C34" s="143" t="s">
        <v>69</v>
      </c>
      <c r="D34" s="144">
        <v>6.25E-2</v>
      </c>
      <c r="E34" s="96" t="s">
        <v>96</v>
      </c>
      <c r="F34" s="97">
        <v>256000</v>
      </c>
      <c r="G34" s="97">
        <f t="shared" ref="G34:G41" si="0">(D34*F34)</f>
        <v>16000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80</v>
      </c>
      <c r="C35" s="143" t="s">
        <v>69</v>
      </c>
      <c r="D35" s="144">
        <v>6.25E-2</v>
      </c>
      <c r="E35" s="96" t="s">
        <v>97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81</v>
      </c>
      <c r="C36" s="143" t="s">
        <v>69</v>
      </c>
      <c r="D36" s="144">
        <v>4.1666000000000002E-2</v>
      </c>
      <c r="E36" s="96" t="s">
        <v>97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82</v>
      </c>
      <c r="C37" s="143" t="s">
        <v>69</v>
      </c>
      <c r="D37" s="144">
        <v>3.125E-2</v>
      </c>
      <c r="E37" s="96" t="s">
        <v>31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83</v>
      </c>
      <c r="C38" s="143" t="s">
        <v>69</v>
      </c>
      <c r="D38" s="144">
        <v>3.125E-2</v>
      </c>
      <c r="E38" s="96" t="s">
        <v>31</v>
      </c>
      <c r="F38" s="97">
        <v>384000</v>
      </c>
      <c r="G38" s="97">
        <f t="shared" si="0"/>
        <v>12000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145" t="s">
        <v>84</v>
      </c>
      <c r="C39" s="143" t="s">
        <v>69</v>
      </c>
      <c r="D39" s="144">
        <v>3.125E-2</v>
      </c>
      <c r="E39" s="96" t="s">
        <v>26</v>
      </c>
      <c r="F39" s="97">
        <v>480000</v>
      </c>
      <c r="G39" s="97">
        <f t="shared" si="0"/>
        <v>15000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5" t="s">
        <v>85</v>
      </c>
      <c r="C40" s="143" t="s">
        <v>69</v>
      </c>
      <c r="D40" s="144">
        <v>3.125E-2</v>
      </c>
      <c r="E40" s="96" t="s">
        <v>98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6" t="s">
        <v>33</v>
      </c>
      <c r="C41" s="147" t="s">
        <v>69</v>
      </c>
      <c r="D41" s="148">
        <v>0.125</v>
      </c>
      <c r="E41" s="99" t="s">
        <v>70</v>
      </c>
      <c r="F41" s="150">
        <v>640000</v>
      </c>
      <c r="G41" s="150">
        <f t="shared" si="0"/>
        <v>80000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ht="12.75" customHeight="1" x14ac:dyDescent="0.25">
      <c r="A42" s="35"/>
      <c r="B42" s="87" t="s">
        <v>34</v>
      </c>
      <c r="C42" s="88"/>
      <c r="D42" s="138"/>
      <c r="E42" s="138"/>
      <c r="F42" s="138"/>
      <c r="G42" s="139">
        <f>SUM(G31:G41)</f>
        <v>266999.67999999999</v>
      </c>
    </row>
    <row r="43" spans="1:255" ht="12" customHeight="1" x14ac:dyDescent="0.25">
      <c r="A43" s="31"/>
      <c r="B43" s="90"/>
      <c r="C43" s="91"/>
      <c r="D43" s="91"/>
      <c r="E43" s="91"/>
      <c r="F43" s="92"/>
      <c r="G43" s="92"/>
    </row>
    <row r="44" spans="1:255" ht="12" customHeight="1" x14ac:dyDescent="0.25">
      <c r="A44" s="35"/>
      <c r="B44" s="79" t="s">
        <v>35</v>
      </c>
      <c r="C44" s="80"/>
      <c r="D44" s="81"/>
      <c r="E44" s="81"/>
      <c r="F44" s="82"/>
      <c r="G44" s="82"/>
    </row>
    <row r="45" spans="1:255" ht="24" customHeight="1" x14ac:dyDescent="0.25">
      <c r="A45" s="35"/>
      <c r="B45" s="94" t="s">
        <v>36</v>
      </c>
      <c r="C45" s="94" t="s">
        <v>37</v>
      </c>
      <c r="D45" s="94" t="s">
        <v>38</v>
      </c>
      <c r="E45" s="94" t="s">
        <v>22</v>
      </c>
      <c r="F45" s="94" t="s">
        <v>23</v>
      </c>
      <c r="G45" s="94" t="s">
        <v>24</v>
      </c>
      <c r="K45" s="30"/>
    </row>
    <row r="46" spans="1:255" ht="12.75" customHeight="1" x14ac:dyDescent="0.25">
      <c r="A46" s="34"/>
      <c r="B46" s="151" t="s">
        <v>39</v>
      </c>
      <c r="C46" s="152" t="s">
        <v>86</v>
      </c>
      <c r="D46" s="153">
        <v>220</v>
      </c>
      <c r="E46" s="164" t="s">
        <v>96</v>
      </c>
      <c r="F46" s="153">
        <v>350</v>
      </c>
      <c r="G46" s="161">
        <f t="shared" ref="G46:G53" si="1">(D46*F46)</f>
        <v>77000</v>
      </c>
      <c r="K46" s="30"/>
    </row>
    <row r="47" spans="1:255" ht="12.75" customHeight="1" x14ac:dyDescent="0.25">
      <c r="A47" s="34"/>
      <c r="B47" s="154" t="s">
        <v>88</v>
      </c>
      <c r="C47" s="155" t="s">
        <v>87</v>
      </c>
      <c r="D47" s="156">
        <v>0.06</v>
      </c>
      <c r="E47" s="164" t="s">
        <v>96</v>
      </c>
      <c r="F47" s="157">
        <v>126070</v>
      </c>
      <c r="G47" s="162">
        <f t="shared" si="1"/>
        <v>7564.2</v>
      </c>
    </row>
    <row r="48" spans="1:255" ht="12.75" customHeight="1" x14ac:dyDescent="0.25">
      <c r="A48" s="34"/>
      <c r="B48" s="154" t="s">
        <v>101</v>
      </c>
      <c r="C48" s="155" t="s">
        <v>87</v>
      </c>
      <c r="D48" s="156">
        <v>3</v>
      </c>
      <c r="E48" s="164" t="s">
        <v>96</v>
      </c>
      <c r="F48" s="157">
        <v>10825</v>
      </c>
      <c r="G48" s="162">
        <v>32475</v>
      </c>
    </row>
    <row r="49" spans="1:7" ht="12.75" customHeight="1" x14ac:dyDescent="0.25">
      <c r="A49" s="34"/>
      <c r="B49" s="154" t="s">
        <v>89</v>
      </c>
      <c r="C49" s="155" t="s">
        <v>68</v>
      </c>
      <c r="D49" s="157">
        <v>1</v>
      </c>
      <c r="E49" s="74" t="s">
        <v>26</v>
      </c>
      <c r="F49" s="157">
        <v>1084</v>
      </c>
      <c r="G49" s="162">
        <f t="shared" si="1"/>
        <v>1084</v>
      </c>
    </row>
    <row r="50" spans="1:7" ht="12.75" customHeight="1" x14ac:dyDescent="0.25">
      <c r="A50" s="34"/>
      <c r="B50" s="154" t="s">
        <v>90</v>
      </c>
      <c r="C50" s="155" t="s">
        <v>87</v>
      </c>
      <c r="D50" s="157">
        <v>1</v>
      </c>
      <c r="E50" s="74" t="s">
        <v>26</v>
      </c>
      <c r="F50" s="157">
        <v>21100</v>
      </c>
      <c r="G50" s="162">
        <f t="shared" si="1"/>
        <v>21100</v>
      </c>
    </row>
    <row r="51" spans="1:7" ht="12.75" customHeight="1" x14ac:dyDescent="0.25">
      <c r="A51" s="34"/>
      <c r="B51" s="158" t="s">
        <v>91</v>
      </c>
      <c r="C51" s="159" t="s">
        <v>86</v>
      </c>
      <c r="D51" s="160">
        <v>100</v>
      </c>
      <c r="E51" s="104" t="s">
        <v>96</v>
      </c>
      <c r="F51" s="160">
        <v>735</v>
      </c>
      <c r="G51" s="163">
        <f>(D51*F51)</f>
        <v>73500</v>
      </c>
    </row>
    <row r="52" spans="1:7" ht="12.75" customHeight="1" x14ac:dyDescent="0.25">
      <c r="A52" s="34"/>
      <c r="B52" s="154" t="s">
        <v>74</v>
      </c>
      <c r="C52" s="155" t="s">
        <v>86</v>
      </c>
      <c r="D52" s="157">
        <v>500</v>
      </c>
      <c r="E52" s="104" t="s">
        <v>96</v>
      </c>
      <c r="F52" s="157">
        <v>800</v>
      </c>
      <c r="G52" s="162">
        <f t="shared" si="1"/>
        <v>400000</v>
      </c>
    </row>
    <row r="53" spans="1:7" ht="12.75" customHeight="1" x14ac:dyDescent="0.25">
      <c r="A53" s="34"/>
      <c r="B53" s="158" t="s">
        <v>40</v>
      </c>
      <c r="C53" s="159" t="s">
        <v>86</v>
      </c>
      <c r="D53" s="160">
        <v>200</v>
      </c>
      <c r="E53" s="104" t="s">
        <v>96</v>
      </c>
      <c r="F53" s="160">
        <v>760</v>
      </c>
      <c r="G53" s="163">
        <f t="shared" si="1"/>
        <v>152000</v>
      </c>
    </row>
    <row r="54" spans="1:7" ht="13.5" customHeight="1" x14ac:dyDescent="0.25">
      <c r="A54" s="35"/>
      <c r="B54" s="87" t="s">
        <v>42</v>
      </c>
      <c r="C54" s="88"/>
      <c r="D54" s="88"/>
      <c r="E54" s="88"/>
      <c r="F54" s="89"/>
      <c r="G54" s="100">
        <f>SUM(G46:G53)</f>
        <v>764723.19999999995</v>
      </c>
    </row>
    <row r="55" spans="1:7" ht="12" customHeight="1" x14ac:dyDescent="0.25">
      <c r="A55" s="31"/>
      <c r="B55" s="90"/>
      <c r="C55" s="91"/>
      <c r="D55" s="91"/>
      <c r="E55" s="105"/>
      <c r="F55" s="92"/>
      <c r="G55" s="92"/>
    </row>
    <row r="56" spans="1:7" ht="12" customHeight="1" x14ac:dyDescent="0.25">
      <c r="A56" s="35"/>
      <c r="B56" s="79" t="s">
        <v>41</v>
      </c>
      <c r="C56" s="80"/>
      <c r="D56" s="81"/>
      <c r="E56" s="81"/>
      <c r="F56" s="82"/>
      <c r="G56" s="82"/>
    </row>
    <row r="57" spans="1:7" ht="24" customHeight="1" x14ac:dyDescent="0.25">
      <c r="A57" s="35"/>
      <c r="B57" s="93" t="s">
        <v>43</v>
      </c>
      <c r="C57" s="94" t="s">
        <v>37</v>
      </c>
      <c r="D57" s="94" t="s">
        <v>38</v>
      </c>
      <c r="E57" s="93" t="s">
        <v>22</v>
      </c>
      <c r="F57" s="94" t="s">
        <v>23</v>
      </c>
      <c r="G57" s="93" t="s">
        <v>24</v>
      </c>
    </row>
    <row r="58" spans="1:7" ht="12.75" customHeight="1" x14ac:dyDescent="0.25">
      <c r="A58" s="34"/>
      <c r="B58" s="103" t="s">
        <v>71</v>
      </c>
      <c r="C58" s="74" t="s">
        <v>68</v>
      </c>
      <c r="D58" s="74">
        <v>1</v>
      </c>
      <c r="E58" s="74" t="s">
        <v>99</v>
      </c>
      <c r="F58" s="106">
        <v>33000</v>
      </c>
      <c r="G58" s="102">
        <f t="shared" ref="G58:G59" si="2">(D58*F58)</f>
        <v>33000</v>
      </c>
    </row>
    <row r="59" spans="1:7" ht="12.75" customHeight="1" x14ac:dyDescent="0.25">
      <c r="A59" s="33"/>
      <c r="B59" s="103" t="s">
        <v>93</v>
      </c>
      <c r="C59" s="74" t="s">
        <v>68</v>
      </c>
      <c r="D59" s="74">
        <v>1</v>
      </c>
      <c r="E59" s="74" t="s">
        <v>100</v>
      </c>
      <c r="F59" s="106">
        <v>20000</v>
      </c>
      <c r="G59" s="102">
        <f t="shared" si="2"/>
        <v>20000</v>
      </c>
    </row>
    <row r="60" spans="1:7" ht="12.75" customHeight="1" x14ac:dyDescent="0.25">
      <c r="A60" s="33"/>
      <c r="B60" s="75" t="s">
        <v>92</v>
      </c>
      <c r="C60" s="74" t="s">
        <v>68</v>
      </c>
      <c r="D60" s="101">
        <f>(50*100)/25</f>
        <v>200</v>
      </c>
      <c r="E60" s="74" t="str">
        <f>+E41</f>
        <v>Febrero</v>
      </c>
      <c r="F60" s="107">
        <v>110</v>
      </c>
      <c r="G60" s="102">
        <f>(D60*F60)</f>
        <v>22000</v>
      </c>
    </row>
    <row r="61" spans="1:7" ht="13.5" customHeight="1" x14ac:dyDescent="0.25">
      <c r="A61" s="35"/>
      <c r="B61" s="108" t="s">
        <v>44</v>
      </c>
      <c r="C61" s="109"/>
      <c r="D61" s="109"/>
      <c r="E61" s="109"/>
      <c r="F61" s="110"/>
      <c r="G61" s="111">
        <f>SUM(G58:G60)</f>
        <v>75000</v>
      </c>
    </row>
    <row r="62" spans="1:7" ht="12" customHeight="1" x14ac:dyDescent="0.25">
      <c r="A62" s="31"/>
      <c r="B62" s="112"/>
      <c r="C62" s="112"/>
      <c r="D62" s="112"/>
      <c r="E62" s="112"/>
      <c r="F62" s="113"/>
      <c r="G62" s="113"/>
    </row>
    <row r="63" spans="1:7" ht="12" customHeight="1" x14ac:dyDescent="0.25">
      <c r="A63" s="33"/>
      <c r="B63" s="114" t="s">
        <v>45</v>
      </c>
      <c r="C63" s="115"/>
      <c r="D63" s="115"/>
      <c r="E63" s="115"/>
      <c r="F63" s="115"/>
      <c r="G63" s="116">
        <f>G22+G42+G54+G61</f>
        <v>1126722.8799999999</v>
      </c>
    </row>
    <row r="64" spans="1:7" ht="12" customHeight="1" x14ac:dyDescent="0.25">
      <c r="A64" s="33"/>
      <c r="B64" s="117" t="s">
        <v>46</v>
      </c>
      <c r="C64" s="118"/>
      <c r="D64" s="118"/>
      <c r="E64" s="118"/>
      <c r="F64" s="118"/>
      <c r="G64" s="119">
        <f>G63*0.05</f>
        <v>56336.144</v>
      </c>
    </row>
    <row r="65" spans="1:7" ht="12" customHeight="1" x14ac:dyDescent="0.25">
      <c r="A65" s="33"/>
      <c r="B65" s="120" t="s">
        <v>47</v>
      </c>
      <c r="C65" s="121"/>
      <c r="D65" s="121"/>
      <c r="E65" s="121"/>
      <c r="F65" s="121"/>
      <c r="G65" s="122">
        <f>G64+G63</f>
        <v>1183059.024</v>
      </c>
    </row>
    <row r="66" spans="1:7" ht="12" customHeight="1" x14ac:dyDescent="0.25">
      <c r="A66" s="33"/>
      <c r="B66" s="117" t="s">
        <v>48</v>
      </c>
      <c r="C66" s="118"/>
      <c r="D66" s="118"/>
      <c r="E66" s="118"/>
      <c r="F66" s="118"/>
      <c r="G66" s="119">
        <f>G12</f>
        <v>2100000</v>
      </c>
    </row>
    <row r="67" spans="1:7" ht="12" customHeight="1" x14ac:dyDescent="0.25">
      <c r="A67" s="33"/>
      <c r="B67" s="123" t="s">
        <v>49</v>
      </c>
      <c r="C67" s="124"/>
      <c r="D67" s="124"/>
      <c r="E67" s="124"/>
      <c r="F67" s="124"/>
      <c r="G67" s="125">
        <f>G66-G65</f>
        <v>916940.97600000002</v>
      </c>
    </row>
    <row r="68" spans="1:7" ht="12" customHeight="1" x14ac:dyDescent="0.25">
      <c r="A68" s="33"/>
      <c r="B68" s="8" t="s">
        <v>50</v>
      </c>
      <c r="C68" s="9"/>
      <c r="D68" s="9"/>
      <c r="E68" s="9"/>
      <c r="F68" s="9"/>
      <c r="G68" s="5"/>
    </row>
    <row r="69" spans="1:7" ht="12.75" customHeight="1" thickBot="1" x14ac:dyDescent="0.3">
      <c r="A69" s="33"/>
      <c r="B69" s="10"/>
      <c r="C69" s="9"/>
      <c r="D69" s="9"/>
      <c r="E69" s="9"/>
      <c r="F69" s="9"/>
      <c r="G69" s="5"/>
    </row>
    <row r="70" spans="1:7" ht="12" customHeight="1" x14ac:dyDescent="0.25">
      <c r="A70" s="33"/>
      <c r="B70" s="14" t="s">
        <v>51</v>
      </c>
      <c r="C70" s="15"/>
      <c r="D70" s="15"/>
      <c r="E70" s="15"/>
      <c r="F70" s="16"/>
      <c r="G70" s="5"/>
    </row>
    <row r="71" spans="1:7" ht="12" customHeight="1" x14ac:dyDescent="0.25">
      <c r="A71" s="33"/>
      <c r="B71" s="17" t="s">
        <v>52</v>
      </c>
      <c r="C71" s="7"/>
      <c r="D71" s="7"/>
      <c r="E71" s="7"/>
      <c r="F71" s="18"/>
      <c r="G71" s="5"/>
    </row>
    <row r="72" spans="1:7" ht="12" customHeight="1" x14ac:dyDescent="0.25">
      <c r="A72" s="33"/>
      <c r="B72" s="17" t="s">
        <v>53</v>
      </c>
      <c r="C72" s="7"/>
      <c r="D72" s="7"/>
      <c r="E72" s="7"/>
      <c r="F72" s="18"/>
      <c r="G72" s="5"/>
    </row>
    <row r="73" spans="1:7" ht="12" customHeight="1" x14ac:dyDescent="0.25">
      <c r="A73" s="33"/>
      <c r="B73" s="17" t="s">
        <v>54</v>
      </c>
      <c r="C73" s="7"/>
      <c r="D73" s="7"/>
      <c r="E73" s="7"/>
      <c r="F73" s="18"/>
      <c r="G73" s="5"/>
    </row>
    <row r="74" spans="1:7" ht="12" customHeight="1" x14ac:dyDescent="0.25">
      <c r="A74" s="33"/>
      <c r="B74" s="17" t="s">
        <v>55</v>
      </c>
      <c r="C74" s="7"/>
      <c r="D74" s="7"/>
      <c r="E74" s="7"/>
      <c r="F74" s="18"/>
      <c r="G74" s="5"/>
    </row>
    <row r="75" spans="1:7" ht="12" customHeight="1" x14ac:dyDescent="0.25">
      <c r="A75" s="33"/>
      <c r="B75" s="17" t="s">
        <v>56</v>
      </c>
      <c r="C75" s="7"/>
      <c r="D75" s="7"/>
      <c r="E75" s="7"/>
      <c r="F75" s="18"/>
      <c r="G75" s="5"/>
    </row>
    <row r="76" spans="1:7" ht="12.75" customHeight="1" thickBot="1" x14ac:dyDescent="0.3">
      <c r="A76" s="33"/>
      <c r="B76" s="19" t="s">
        <v>57</v>
      </c>
      <c r="C76" s="20"/>
      <c r="D76" s="20"/>
      <c r="E76" s="20"/>
      <c r="F76" s="21"/>
      <c r="G76" s="5"/>
    </row>
    <row r="77" spans="1:7" ht="12.75" customHeight="1" x14ac:dyDescent="0.25">
      <c r="A77" s="33"/>
      <c r="B77" s="12"/>
      <c r="C77" s="7"/>
      <c r="D77" s="7"/>
      <c r="E77" s="7"/>
      <c r="F77" s="7"/>
      <c r="G77" s="5"/>
    </row>
    <row r="78" spans="1:7" ht="15" customHeight="1" thickBot="1" x14ac:dyDescent="0.3">
      <c r="A78" s="33"/>
      <c r="B78" s="166" t="s">
        <v>58</v>
      </c>
      <c r="C78" s="167"/>
      <c r="D78" s="40"/>
      <c r="E78" s="2"/>
      <c r="F78" s="2"/>
      <c r="G78" s="5"/>
    </row>
    <row r="79" spans="1:7" ht="12" customHeight="1" x14ac:dyDescent="0.25">
      <c r="A79" s="33"/>
      <c r="B79" s="41" t="s">
        <v>43</v>
      </c>
      <c r="C79" s="42" t="s">
        <v>72</v>
      </c>
      <c r="D79" s="43" t="s">
        <v>59</v>
      </c>
      <c r="E79" s="2"/>
      <c r="F79" s="2"/>
      <c r="G79" s="5"/>
    </row>
    <row r="80" spans="1:7" ht="12" customHeight="1" x14ac:dyDescent="0.25">
      <c r="A80" s="33"/>
      <c r="B80" s="44" t="s">
        <v>60</v>
      </c>
      <c r="C80" s="45">
        <f>+G22</f>
        <v>20000</v>
      </c>
      <c r="D80" s="46">
        <f>(C80/C86)</f>
        <v>1.6905327286527674E-2</v>
      </c>
      <c r="E80" s="2"/>
      <c r="F80" s="2"/>
      <c r="G80" s="5"/>
    </row>
    <row r="81" spans="1:7" ht="12" customHeight="1" x14ac:dyDescent="0.25">
      <c r="A81" s="33"/>
      <c r="B81" s="44" t="s">
        <v>61</v>
      </c>
      <c r="C81" s="47">
        <f>+G27</f>
        <v>0</v>
      </c>
      <c r="D81" s="46">
        <v>0</v>
      </c>
      <c r="E81" s="2"/>
      <c r="F81" s="2"/>
      <c r="G81" s="5"/>
    </row>
    <row r="82" spans="1:7" ht="12" customHeight="1" x14ac:dyDescent="0.25">
      <c r="A82" s="33"/>
      <c r="B82" s="44" t="s">
        <v>62</v>
      </c>
      <c r="C82" s="45">
        <f>+G42</f>
        <v>266999.67999999999</v>
      </c>
      <c r="D82" s="46">
        <f>(C82/C86)</f>
        <v>0.22568584878990788</v>
      </c>
      <c r="E82" s="2"/>
      <c r="F82" s="2"/>
      <c r="G82" s="5"/>
    </row>
    <row r="83" spans="1:7" ht="12" customHeight="1" x14ac:dyDescent="0.25">
      <c r="A83" s="33"/>
      <c r="B83" s="44" t="s">
        <v>36</v>
      </c>
      <c r="C83" s="45">
        <f>+G54</f>
        <v>764723.19999999995</v>
      </c>
      <c r="D83" s="46">
        <f>(C83/C86)</f>
        <v>0.64639479898003804</v>
      </c>
      <c r="E83" s="2"/>
      <c r="F83" s="2"/>
      <c r="G83" s="5"/>
    </row>
    <row r="84" spans="1:7" ht="12" customHeight="1" x14ac:dyDescent="0.25">
      <c r="A84" s="33"/>
      <c r="B84" s="44" t="s">
        <v>63</v>
      </c>
      <c r="C84" s="48">
        <f>+G61</f>
        <v>75000</v>
      </c>
      <c r="D84" s="46">
        <f>(C84/C86)</f>
        <v>6.3394977324478782E-2</v>
      </c>
      <c r="E84" s="4"/>
      <c r="F84" s="4"/>
      <c r="G84" s="5"/>
    </row>
    <row r="85" spans="1:7" ht="12" customHeight="1" x14ac:dyDescent="0.25">
      <c r="A85" s="33"/>
      <c r="B85" s="44" t="s">
        <v>64</v>
      </c>
      <c r="C85" s="48">
        <f>+G64</f>
        <v>56336.144</v>
      </c>
      <c r="D85" s="46">
        <f>(C85/C86)</f>
        <v>4.7619047619047623E-2</v>
      </c>
      <c r="E85" s="4"/>
      <c r="F85" s="4"/>
      <c r="G85" s="5"/>
    </row>
    <row r="86" spans="1:7" ht="12.75" customHeight="1" thickBot="1" x14ac:dyDescent="0.3">
      <c r="A86" s="33"/>
      <c r="B86" s="49" t="s">
        <v>73</v>
      </c>
      <c r="C86" s="50">
        <f>SUM(C80:C85)</f>
        <v>1183059.024</v>
      </c>
      <c r="D86" s="51">
        <f>SUM(D80:D85)</f>
        <v>1</v>
      </c>
      <c r="E86" s="4"/>
      <c r="F86" s="4"/>
      <c r="G86" s="5"/>
    </row>
    <row r="87" spans="1:7" ht="12" customHeight="1" x14ac:dyDescent="0.25">
      <c r="A87" s="33"/>
      <c r="B87" s="10"/>
      <c r="C87" s="9"/>
      <c r="D87" s="9"/>
      <c r="E87" s="9"/>
      <c r="F87" s="9"/>
      <c r="G87" s="5"/>
    </row>
    <row r="88" spans="1:7" ht="12.75" customHeight="1" x14ac:dyDescent="0.25">
      <c r="A88" s="33"/>
      <c r="B88" s="11"/>
      <c r="C88" s="9"/>
      <c r="D88" s="9"/>
      <c r="E88" s="9"/>
      <c r="F88" s="9"/>
      <c r="G88" s="5"/>
    </row>
    <row r="89" spans="1:7" ht="12" customHeight="1" thickBot="1" x14ac:dyDescent="0.3">
      <c r="A89" s="38"/>
      <c r="B89" s="23"/>
      <c r="C89" s="24" t="s">
        <v>65</v>
      </c>
      <c r="D89" s="25"/>
      <c r="E89" s="26"/>
      <c r="F89" s="3"/>
      <c r="G89" s="5"/>
    </row>
    <row r="90" spans="1:7" ht="12" customHeight="1" x14ac:dyDescent="0.25">
      <c r="A90" s="33"/>
      <c r="B90" s="27" t="s">
        <v>75</v>
      </c>
      <c r="C90" s="28">
        <v>40</v>
      </c>
      <c r="D90" s="28">
        <v>50</v>
      </c>
      <c r="E90" s="29">
        <v>70</v>
      </c>
      <c r="F90" s="22"/>
      <c r="G90" s="6"/>
    </row>
    <row r="91" spans="1:7" ht="12.75" customHeight="1" thickBot="1" x14ac:dyDescent="0.3">
      <c r="A91" s="33"/>
      <c r="B91" s="36" t="s">
        <v>66</v>
      </c>
      <c r="C91" s="37">
        <f>(G65/C90)</f>
        <v>29576.475599999998</v>
      </c>
      <c r="D91" s="37">
        <f>(G65/D90)</f>
        <v>23661.180479999999</v>
      </c>
      <c r="E91" s="39">
        <f>(G65/E90)</f>
        <v>16900.843199999999</v>
      </c>
      <c r="F91" s="22"/>
      <c r="G91" s="6"/>
    </row>
    <row r="92" spans="1:7" ht="15.6" customHeight="1" x14ac:dyDescent="0.25">
      <c r="A92" s="33"/>
      <c r="B92" s="13" t="s">
        <v>67</v>
      </c>
      <c r="C92" s="7"/>
      <c r="D92" s="7"/>
      <c r="E92" s="7"/>
      <c r="F92" s="7"/>
      <c r="G92" s="7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Alternativo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2023-04-27T20:09:40Z</dcterms:modified>
  <cp:category/>
  <cp:contentStatus/>
</cp:coreProperties>
</file>