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Vilcun\"/>
    </mc:Choice>
  </mc:AlternateContent>
  <bookViews>
    <workbookView xWindow="0" yWindow="0" windowWidth="20490" windowHeight="7620"/>
  </bookViews>
  <sheets>
    <sheet name="trigo primaver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G59" i="1"/>
  <c r="G58" i="1"/>
  <c r="G57" i="1"/>
  <c r="G56" i="1"/>
  <c r="G55" i="1"/>
  <c r="G54" i="1"/>
  <c r="G53" i="1"/>
  <c r="G52" i="1"/>
  <c r="G51" i="1"/>
  <c r="G49" i="1"/>
  <c r="G48" i="1"/>
  <c r="G47" i="1"/>
  <c r="G42" i="1"/>
  <c r="G41" i="1"/>
  <c r="G40" i="1"/>
  <c r="G39" i="1"/>
  <c r="G38" i="1"/>
  <c r="G37" i="1"/>
  <c r="G36" i="1"/>
  <c r="G35" i="1"/>
  <c r="G34" i="1"/>
  <c r="G33" i="1"/>
  <c r="G32" i="1"/>
  <c r="G31" i="1"/>
  <c r="E66" i="1" l="1"/>
  <c r="D66" i="1" l="1"/>
  <c r="G12" i="1" l="1"/>
  <c r="G66" i="1" l="1"/>
  <c r="G64" i="1" l="1"/>
  <c r="G67" i="1" s="1"/>
  <c r="G21" i="1" l="1"/>
  <c r="C90" i="1" l="1"/>
  <c r="G60" i="1" l="1"/>
  <c r="C87" i="1" l="1"/>
  <c r="G72" i="1" l="1"/>
  <c r="G22" i="1" l="1"/>
  <c r="C86" i="1" s="1"/>
  <c r="G43" i="1"/>
  <c r="C88" i="1" s="1"/>
  <c r="C89" i="1" l="1"/>
  <c r="G69" i="1"/>
  <c r="G70" i="1" s="1"/>
  <c r="C91" i="1" s="1"/>
  <c r="G71" i="1" l="1"/>
  <c r="C97" i="1" s="1"/>
  <c r="C92" i="1"/>
  <c r="D91" i="1" s="1"/>
  <c r="G73" i="1" l="1"/>
  <c r="E97" i="1"/>
  <c r="D97" i="1"/>
  <c r="D88" i="1"/>
  <c r="D90" i="1"/>
  <c r="D86" i="1"/>
  <c r="D89" i="1"/>
  <c r="D92" i="1" l="1"/>
</calcChain>
</file>

<file path=xl/sharedStrings.xml><?xml version="1.0" encoding="utf-8"?>
<sst xmlns="http://schemas.openxmlformats.org/spreadsheetml/2006/main" count="179" uniqueCount="110">
  <si>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</si>
  <si>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</si>
  <si>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</si>
  <si>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</si>
  <si>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</si>
  <si>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</si>
  <si>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</si>
  <si>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</si>
  <si>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</si>
  <si>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</si>
  <si>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</si>
  <si>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DESTINO PRODUCCION</t>
  </si>
  <si>
    <t>Molinos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</si>
  <si>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</si>
  <si>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</si>
  <si>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</si>
  <si>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</si>
  <si>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</si>
  <si>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</si>
  <si>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</si>
  <si>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</si>
  <si>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</si>
  <si>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</si>
  <si>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</si>
  <si>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</si>
  <si>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</si>
  <si>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Septiembre-Octubre</t>
  </si>
  <si>
    <t>Subtotal Jornadas Hombre</t>
  </si>
  <si>
    <t>JORNADAS ANIMAL</t>
  </si>
  <si>
    <t>Subtotal Jornadas Animal</t>
  </si>
  <si>
    <t>MAQUINARIA</t>
  </si>
  <si>
    <t>Julio-Agosto</t>
  </si>
  <si>
    <t>Vibrocultivador</t>
  </si>
  <si>
    <t>Cosecha</t>
  </si>
  <si>
    <t>Subtotal Costo Maquinaria</t>
  </si>
  <si>
    <t>INSUMOS</t>
  </si>
  <si>
    <t>Insumos</t>
  </si>
  <si>
    <t>Unidad (Kg/l/u)</t>
  </si>
  <si>
    <t>Cantidad (Kg/l/u)</t>
  </si>
  <si>
    <t>Semilla de Trigo</t>
  </si>
  <si>
    <t>Propizol 25 EC</t>
  </si>
  <si>
    <t>CAN 27</t>
  </si>
  <si>
    <t>OTROS</t>
  </si>
  <si>
    <t>Subtotal Insumos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</si>
  <si>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</si>
  <si>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</si>
  <si>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</si>
  <si>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</si>
  <si>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</si>
  <si>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</si>
  <si>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</si>
  <si>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</si>
  <si>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</si>
  <si>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</si>
  <si>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</si>
  <si>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</si>
  <si>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</si>
  <si>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</si>
  <si>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</si>
  <si>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</si>
  <si>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</si>
  <si>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</si>
  <si>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</si>
  <si>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</si>
  <si>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</si>
  <si>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</si>
  <si>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</si>
  <si>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</si>
  <si>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</si>
  <si>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u</t>
  </si>
  <si>
    <t>JM</t>
  </si>
  <si>
    <t>Febrero</t>
  </si>
  <si>
    <t>Analisis de suelo</t>
  </si>
  <si>
    <t>$/há</t>
  </si>
  <si>
    <t>COSTO TOTAL/há.</t>
  </si>
  <si>
    <t>NPK (mezcla 7-27-11)</t>
  </si>
  <si>
    <t>Sequía- Heladas, viento</t>
  </si>
  <si>
    <t>Rendimiento (qqm/hÁ)</t>
  </si>
  <si>
    <t>Desinfeccion de semilla</t>
  </si>
  <si>
    <t>Aplicación Barbecho Químico</t>
  </si>
  <si>
    <t>Rastraje (1)</t>
  </si>
  <si>
    <t>Rastraje (2)</t>
  </si>
  <si>
    <t xml:space="preserve">Siembra </t>
  </si>
  <si>
    <t>Rodon</t>
  </si>
  <si>
    <t>Aplicación Pre-emergente</t>
  </si>
  <si>
    <t>Aplicación Post-emergente</t>
  </si>
  <si>
    <t>Aplicación Nitrogeno</t>
  </si>
  <si>
    <t>Aplicación Control Hoja Ancha</t>
  </si>
  <si>
    <t>Aplicación Insecticida/Fungicida</t>
  </si>
  <si>
    <t>kg</t>
  </si>
  <si>
    <t>Real Top</t>
  </si>
  <si>
    <t>l</t>
  </si>
  <si>
    <t>Punto 600 FS</t>
  </si>
  <si>
    <t>Bacara Forte 360 SC</t>
  </si>
  <si>
    <t>Falcon Gold</t>
  </si>
  <si>
    <t>Ajax 50 WP</t>
  </si>
  <si>
    <t>MCPA 750 SL</t>
  </si>
  <si>
    <t>Engeo 247 ZC</t>
  </si>
  <si>
    <t>Muriato K</t>
  </si>
  <si>
    <t>Sacos</t>
  </si>
  <si>
    <t>Seguro Agricola</t>
  </si>
  <si>
    <t>TRIGO ALTERNATIVO</t>
  </si>
  <si>
    <t>FRITZ</t>
  </si>
  <si>
    <t>Mayo-Junio</t>
  </si>
  <si>
    <t>Junio-Julio</t>
  </si>
  <si>
    <t>Noviembre-Diciembre</t>
  </si>
  <si>
    <t>Abril</t>
  </si>
  <si>
    <t>Junio</t>
  </si>
  <si>
    <t>Rango Full SL</t>
  </si>
  <si>
    <t>VILCUN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</si>
</sst>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  <numFmt numFmtId="168" formatCode="_-* #,##0.0_-;\-* #,##0.0_-;_-* &quot;-&quot;??_-;_-@_-"/>
    <numFmt numFmtId="169" formatCode="0.000"/>
    <numFmt numFmtId="170" formatCode="#,##0.0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43" fontId="11" fillId="0" borderId="0" applyFont="0" applyFill="0" applyBorder="0" applyAlignment="0" applyProtection="0"/>
    <xf numFmtId="164" fontId="12" fillId="0" borderId="2" applyFont="0" applyFill="0" applyBorder="0" applyAlignment="0" applyProtection="0"/>
    <xf numFmtId="0" fontId="13" fillId="0" borderId="2"/>
  </cellStyleXfs>
  <cellXfs count="177">
    <xf numFmtId="0" fontId="0" fillId="0" borderId="0" xfId="0"/>
    <xf numFmtId="0" fontId="0" fillId="0" borderId="0" xfId="0" applyNumberFormat="1"/>
    <xf numFmtId="0" fontId="7" fillId="6" borderId="2" xfId="0" applyFont="1" applyFill="1" applyBorder="1"/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0" fontId="7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vertical="center"/>
    </xf>
    <xf numFmtId="0" fontId="7" fillId="2" borderId="10" xfId="0" applyFont="1" applyFill="1" applyBorder="1"/>
    <xf numFmtId="0" fontId="7" fillId="2" borderId="11" xfId="0" applyFont="1" applyFill="1" applyBorder="1"/>
    <xf numFmtId="49" fontId="7" fillId="2" borderId="12" xfId="0" applyNumberFormat="1" applyFont="1" applyFill="1" applyBorder="1" applyAlignment="1">
      <alignment vertical="center"/>
    </xf>
    <xf numFmtId="0" fontId="7" fillId="2" borderId="13" xfId="0" applyFont="1" applyFill="1" applyBorder="1"/>
    <xf numFmtId="49" fontId="7" fillId="2" borderId="14" xfId="0" applyNumberFormat="1" applyFont="1" applyFill="1" applyBorder="1" applyAlignment="1">
      <alignment vertical="center"/>
    </xf>
    <xf numFmtId="0" fontId="7" fillId="2" borderId="15" xfId="0" applyFont="1" applyFill="1" applyBorder="1"/>
    <xf numFmtId="0" fontId="7" fillId="2" borderId="16" xfId="0" applyFont="1" applyFill="1" applyBorder="1"/>
    <xf numFmtId="0" fontId="5" fillId="6" borderId="2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17" xfId="0" applyFont="1" applyFill="1" applyBorder="1" applyAlignment="1">
      <alignment vertical="center"/>
    </xf>
    <xf numFmtId="49" fontId="5" fillId="7" borderId="18" xfId="0" applyNumberFormat="1" applyFont="1" applyFill="1" applyBorder="1" applyAlignment="1">
      <alignment vertical="center"/>
    </xf>
    <xf numFmtId="0" fontId="5" fillId="7" borderId="19" xfId="0" applyNumberFormat="1" applyFont="1" applyFill="1" applyBorder="1" applyAlignment="1">
      <alignment vertical="center"/>
    </xf>
    <xf numFmtId="0" fontId="5" fillId="7" borderId="20" xfId="0" applyNumberFormat="1" applyFont="1" applyFill="1" applyBorder="1" applyAlignment="1">
      <alignment vertical="center"/>
    </xf>
    <xf numFmtId="0" fontId="0" fillId="0" borderId="2" xfId="0" applyNumberFormat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9" xfId="0" applyFill="1" applyBorder="1"/>
    <xf numFmtId="0" fontId="0" fillId="2" borderId="33" xfId="0" applyFill="1" applyBorder="1"/>
    <xf numFmtId="49" fontId="5" fillId="7" borderId="53" xfId="0" applyNumberFormat="1" applyFont="1" applyFill="1" applyBorder="1" applyAlignment="1">
      <alignment vertical="center"/>
    </xf>
    <xf numFmtId="166" fontId="5" fillId="7" borderId="54" xfId="0" applyNumberFormat="1" applyFont="1" applyFill="1" applyBorder="1" applyAlignment="1">
      <alignment vertical="center"/>
    </xf>
    <xf numFmtId="0" fontId="0" fillId="2" borderId="56" xfId="0" applyFill="1" applyBorder="1"/>
    <xf numFmtId="166" fontId="5" fillId="7" borderId="55" xfId="0" applyNumberFormat="1" applyFont="1" applyFill="1" applyBorder="1" applyAlignment="1">
      <alignment vertical="center"/>
    </xf>
    <xf numFmtId="0" fontId="16" fillId="8" borderId="8" xfId="0" applyFont="1" applyFill="1" applyBorder="1"/>
    <xf numFmtId="49" fontId="15" fillId="7" borderId="4" xfId="0" applyNumberFormat="1" applyFont="1" applyFill="1" applyBorder="1" applyAlignment="1">
      <alignment vertical="center"/>
    </xf>
    <xf numFmtId="49" fontId="15" fillId="7" borderId="3" xfId="0" applyNumberFormat="1" applyFont="1" applyFill="1" applyBorder="1" applyAlignment="1">
      <alignment vertical="center"/>
    </xf>
    <xf numFmtId="49" fontId="16" fillId="7" borderId="5" xfId="0" applyNumberFormat="1" applyFont="1" applyFill="1" applyBorder="1"/>
    <xf numFmtId="49" fontId="15" fillId="2" borderId="51" xfId="0" applyNumberFormat="1" applyFont="1" applyFill="1" applyBorder="1" applyAlignment="1">
      <alignment vertical="center"/>
    </xf>
    <xf numFmtId="3" fontId="15" fillId="2" borderId="30" xfId="0" applyNumberFormat="1" applyFont="1" applyFill="1" applyBorder="1" applyAlignment="1">
      <alignment vertical="center"/>
    </xf>
    <xf numFmtId="9" fontId="16" fillId="2" borderId="52" xfId="0" applyNumberFormat="1" applyFont="1" applyFill="1" applyBorder="1"/>
    <xf numFmtId="0" fontId="15" fillId="2" borderId="30" xfId="0" applyNumberFormat="1" applyFont="1" applyFill="1" applyBorder="1" applyAlignment="1">
      <alignment vertical="center"/>
    </xf>
    <xf numFmtId="166" fontId="15" fillId="2" borderId="30" xfId="0" applyNumberFormat="1" applyFont="1" applyFill="1" applyBorder="1" applyAlignment="1">
      <alignment vertical="center"/>
    </xf>
    <xf numFmtId="49" fontId="15" fillId="7" borderId="53" xfId="0" applyNumberFormat="1" applyFont="1" applyFill="1" applyBorder="1" applyAlignment="1">
      <alignment vertical="center"/>
    </xf>
    <xf numFmtId="166" fontId="15" fillId="7" borderId="54" xfId="0" applyNumberFormat="1" applyFont="1" applyFill="1" applyBorder="1" applyAlignment="1">
      <alignment vertical="center"/>
    </xf>
    <xf numFmtId="9" fontId="15" fillId="7" borderId="55" xfId="0" applyNumberFormat="1" applyFont="1" applyFill="1" applyBorder="1" applyAlignment="1">
      <alignment vertical="center"/>
    </xf>
    <xf numFmtId="0" fontId="0" fillId="0" borderId="29" xfId="0" applyFill="1" applyBorder="1"/>
    <xf numFmtId="0" fontId="0" fillId="0" borderId="0" xfId="0" applyNumberFormat="1" applyFill="1"/>
    <xf numFmtId="0" fontId="0" fillId="0" borderId="0" xfId="0" applyFill="1"/>
    <xf numFmtId="0" fontId="11" fillId="0" borderId="0" xfId="0" applyNumberFormat="1" applyFont="1" applyFill="1"/>
    <xf numFmtId="49" fontId="17" fillId="3" borderId="23" xfId="0" applyNumberFormat="1" applyFont="1" applyFill="1" applyBorder="1" applyAlignment="1">
      <alignment vertical="center" wrapText="1"/>
    </xf>
    <xf numFmtId="0" fontId="16" fillId="2" borderId="24" xfId="0" applyFont="1" applyFill="1" applyBorder="1"/>
    <xf numFmtId="49" fontId="16" fillId="2" borderId="23" xfId="0" applyNumberFormat="1" applyFont="1" applyFill="1" applyBorder="1" applyAlignment="1">
      <alignment vertical="center" wrapText="1"/>
    </xf>
    <xf numFmtId="49" fontId="16" fillId="2" borderId="23" xfId="0" applyNumberFormat="1" applyFont="1" applyFill="1" applyBorder="1"/>
    <xf numFmtId="0" fontId="16" fillId="2" borderId="23" xfId="0" applyFont="1" applyFill="1" applyBorder="1"/>
    <xf numFmtId="0" fontId="18" fillId="0" borderId="23" xfId="0" applyFont="1" applyBorder="1" applyAlignment="1">
      <alignment horizontal="left"/>
    </xf>
    <xf numFmtId="0" fontId="16" fillId="2" borderId="22" xfId="0" applyFont="1" applyFill="1" applyBorder="1" applyAlignment="1">
      <alignment wrapText="1"/>
    </xf>
    <xf numFmtId="14" fontId="16" fillId="2" borderId="22" xfId="0" applyNumberFormat="1" applyFont="1" applyFill="1" applyBorder="1"/>
    <xf numFmtId="0" fontId="16" fillId="2" borderId="28" xfId="0" applyFont="1" applyFill="1" applyBorder="1"/>
    <xf numFmtId="0" fontId="16" fillId="2" borderId="22" xfId="0" applyFont="1" applyFill="1" applyBorder="1"/>
    <xf numFmtId="0" fontId="16" fillId="2" borderId="22" xfId="0" applyFont="1" applyFill="1" applyBorder="1" applyAlignment="1">
      <alignment horizontal="justify" wrapText="1"/>
    </xf>
    <xf numFmtId="0" fontId="16" fillId="2" borderId="31" xfId="0" applyFont="1" applyFill="1" applyBorder="1"/>
    <xf numFmtId="0" fontId="16" fillId="2" borderId="32" xfId="0" applyFont="1" applyFill="1" applyBorder="1" applyAlignment="1">
      <alignment horizontal="left"/>
    </xf>
    <xf numFmtId="0" fontId="16" fillId="2" borderId="32" xfId="0" applyFont="1" applyFill="1" applyBorder="1"/>
    <xf numFmtId="49" fontId="17" fillId="5" borderId="34" xfId="0" applyNumberFormat="1" applyFont="1" applyFill="1" applyBorder="1" applyAlignment="1">
      <alignment vertical="center"/>
    </xf>
    <xf numFmtId="0" fontId="16" fillId="2" borderId="35" xfId="0" applyFont="1" applyFill="1" applyBorder="1" applyAlignment="1">
      <alignment vertical="center"/>
    </xf>
    <xf numFmtId="0" fontId="16" fillId="2" borderId="28" xfId="0" applyFont="1" applyFill="1" applyBorder="1" applyAlignment="1">
      <alignment vertical="center"/>
    </xf>
    <xf numFmtId="49" fontId="17" fillId="3" borderId="30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Border="1" applyAlignment="1">
      <alignment horizontal="center"/>
    </xf>
    <xf numFmtId="3" fontId="21" fillId="0" borderId="36" xfId="0" applyNumberFormat="1" applyFont="1" applyBorder="1"/>
    <xf numFmtId="49" fontId="19" fillId="3" borderId="30" xfId="0" applyNumberFormat="1" applyFont="1" applyFill="1" applyBorder="1" applyAlignment="1">
      <alignment vertical="center"/>
    </xf>
    <xf numFmtId="0" fontId="19" fillId="3" borderId="30" xfId="0" applyFont="1" applyFill="1" applyBorder="1" applyAlignment="1">
      <alignment horizontal="center" vertical="center"/>
    </xf>
    <xf numFmtId="3" fontId="16" fillId="2" borderId="32" xfId="0" applyNumberFormat="1" applyFont="1" applyFill="1" applyBorder="1"/>
    <xf numFmtId="49" fontId="17" fillId="5" borderId="37" xfId="0" applyNumberFormat="1" applyFont="1" applyFill="1" applyBorder="1" applyAlignment="1">
      <alignment vertical="center"/>
    </xf>
    <xf numFmtId="0" fontId="16" fillId="2" borderId="38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vertical="center"/>
    </xf>
    <xf numFmtId="49" fontId="17" fillId="3" borderId="37" xfId="0" applyNumberFormat="1" applyFont="1" applyFill="1" applyBorder="1" applyAlignment="1">
      <alignment horizontal="center" vertical="center"/>
    </xf>
    <xf numFmtId="49" fontId="17" fillId="3" borderId="37" xfId="0" applyNumberFormat="1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vertical="center"/>
    </xf>
    <xf numFmtId="0" fontId="16" fillId="2" borderId="37" xfId="0" applyFont="1" applyFill="1" applyBorder="1" applyAlignment="1">
      <alignment horizontal="center" vertical="center"/>
    </xf>
    <xf numFmtId="49" fontId="19" fillId="3" borderId="37" xfId="0" applyNumberFormat="1" applyFont="1" applyFill="1" applyBorder="1" applyAlignment="1">
      <alignment vertical="center"/>
    </xf>
    <xf numFmtId="0" fontId="19" fillId="3" borderId="37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vertical="center"/>
    </xf>
    <xf numFmtId="0" fontId="16" fillId="2" borderId="40" xfId="0" applyFont="1" applyFill="1" applyBorder="1"/>
    <xf numFmtId="0" fontId="16" fillId="2" borderId="41" xfId="0" applyFont="1" applyFill="1" applyBorder="1"/>
    <xf numFmtId="3" fontId="16" fillId="2" borderId="41" xfId="0" applyNumberFormat="1" applyFont="1" applyFill="1" applyBorder="1"/>
    <xf numFmtId="49" fontId="17" fillId="3" borderId="34" xfId="0" applyNumberFormat="1" applyFont="1" applyFill="1" applyBorder="1" applyAlignment="1">
      <alignment horizontal="center" vertical="center"/>
    </xf>
    <xf numFmtId="49" fontId="17" fillId="3" borderId="34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Fill="1" applyBorder="1"/>
    <xf numFmtId="3" fontId="21" fillId="0" borderId="36" xfId="0" applyNumberFormat="1" applyFont="1" applyFill="1" applyBorder="1" applyAlignment="1">
      <alignment horizontal="right"/>
    </xf>
    <xf numFmtId="3" fontId="16" fillId="0" borderId="30" xfId="0" applyNumberFormat="1" applyFont="1" applyFill="1" applyBorder="1" applyAlignment="1">
      <alignment horizontal="right" wrapText="1"/>
    </xf>
    <xf numFmtId="3" fontId="18" fillId="0" borderId="36" xfId="0" applyNumberFormat="1" applyFont="1" applyFill="1" applyBorder="1" applyAlignment="1">
      <alignment horizontal="left"/>
    </xf>
    <xf numFmtId="3" fontId="18" fillId="0" borderId="36" xfId="0" applyNumberFormat="1" applyFont="1" applyFill="1" applyBorder="1" applyAlignment="1">
      <alignment horizontal="right"/>
    </xf>
    <xf numFmtId="3" fontId="19" fillId="3" borderId="37" xfId="0" applyNumberFormat="1" applyFont="1" applyFill="1" applyBorder="1" applyAlignment="1">
      <alignment vertical="center"/>
    </xf>
    <xf numFmtId="3" fontId="18" fillId="0" borderId="36" xfId="0" applyNumberFormat="1" applyFont="1" applyBorder="1" applyAlignment="1">
      <alignment horizontal="center"/>
    </xf>
    <xf numFmtId="3" fontId="16" fillId="2" borderId="30" xfId="0" applyNumberFormat="1" applyFont="1" applyFill="1" applyBorder="1"/>
    <xf numFmtId="3" fontId="21" fillId="0" borderId="36" xfId="0" applyNumberFormat="1" applyFont="1" applyBorder="1" applyAlignment="1">
      <alignment wrapText="1"/>
    </xf>
    <xf numFmtId="3" fontId="21" fillId="0" borderId="57" xfId="0" applyNumberFormat="1" applyFont="1" applyBorder="1" applyAlignment="1">
      <alignment horizontal="center"/>
    </xf>
    <xf numFmtId="0" fontId="16" fillId="2" borderId="41" xfId="0" applyFont="1" applyFill="1" applyBorder="1" applyAlignment="1">
      <alignment horizontal="center"/>
    </xf>
    <xf numFmtId="3" fontId="21" fillId="9" borderId="36" xfId="0" applyNumberFormat="1" applyFont="1" applyFill="1" applyBorder="1" applyAlignment="1"/>
    <xf numFmtId="3" fontId="18" fillId="0" borderId="36" xfId="0" applyNumberFormat="1" applyFont="1" applyBorder="1" applyAlignment="1"/>
    <xf numFmtId="49" fontId="19" fillId="3" borderId="42" xfId="0" applyNumberFormat="1" applyFont="1" applyFill="1" applyBorder="1" applyAlignment="1">
      <alignment vertical="center"/>
    </xf>
    <xf numFmtId="0" fontId="19" fillId="3" borderId="42" xfId="0" applyFont="1" applyFill="1" applyBorder="1" applyAlignment="1">
      <alignment horizontal="center" vertical="center"/>
    </xf>
    <xf numFmtId="0" fontId="19" fillId="3" borderId="42" xfId="0" applyFont="1" applyFill="1" applyBorder="1" applyAlignment="1">
      <alignment vertical="center"/>
    </xf>
    <xf numFmtId="3" fontId="19" fillId="3" borderId="42" xfId="0" applyNumberFormat="1" applyFont="1" applyFill="1" applyBorder="1" applyAlignment="1">
      <alignment vertical="center"/>
    </xf>
    <xf numFmtId="0" fontId="16" fillId="2" borderId="43" xfId="0" applyFont="1" applyFill="1" applyBorder="1"/>
    <xf numFmtId="3" fontId="16" fillId="2" borderId="43" xfId="0" applyNumberFormat="1" applyFont="1" applyFill="1" applyBorder="1"/>
    <xf numFmtId="49" fontId="17" fillId="5" borderId="44" xfId="0" applyNumberFormat="1" applyFont="1" applyFill="1" applyBorder="1" applyAlignment="1">
      <alignment vertical="center"/>
    </xf>
    <xf numFmtId="0" fontId="17" fillId="5" borderId="45" xfId="0" applyFont="1" applyFill="1" applyBorder="1" applyAlignment="1">
      <alignment vertical="center"/>
    </xf>
    <xf numFmtId="165" fontId="17" fillId="5" borderId="46" xfId="0" applyNumberFormat="1" applyFont="1" applyFill="1" applyBorder="1" applyAlignment="1">
      <alignment vertical="center"/>
    </xf>
    <xf numFmtId="49" fontId="17" fillId="3" borderId="47" xfId="0" applyNumberFormat="1" applyFont="1" applyFill="1" applyBorder="1" applyAlignment="1">
      <alignment vertical="center"/>
    </xf>
    <xf numFmtId="0" fontId="17" fillId="3" borderId="37" xfId="0" applyFont="1" applyFill="1" applyBorder="1" applyAlignment="1">
      <alignment vertical="center"/>
    </xf>
    <xf numFmtId="165" fontId="17" fillId="3" borderId="48" xfId="0" applyNumberFormat="1" applyFont="1" applyFill="1" applyBorder="1" applyAlignment="1">
      <alignment vertical="center"/>
    </xf>
    <xf numFmtId="49" fontId="17" fillId="5" borderId="47" xfId="0" applyNumberFormat="1" applyFont="1" applyFill="1" applyBorder="1" applyAlignment="1">
      <alignment vertical="center"/>
    </xf>
    <xf numFmtId="0" fontId="17" fillId="5" borderId="37" xfId="0" applyFont="1" applyFill="1" applyBorder="1" applyAlignment="1">
      <alignment vertical="center"/>
    </xf>
    <xf numFmtId="165" fontId="17" fillId="5" borderId="48" xfId="0" applyNumberFormat="1" applyFont="1" applyFill="1" applyBorder="1" applyAlignment="1">
      <alignment vertical="center"/>
    </xf>
    <xf numFmtId="49" fontId="17" fillId="5" borderId="49" xfId="0" applyNumberFormat="1" applyFont="1" applyFill="1" applyBorder="1" applyAlignment="1">
      <alignment vertical="center"/>
    </xf>
    <xf numFmtId="0" fontId="17" fillId="5" borderId="50" xfId="0" applyFont="1" applyFill="1" applyBorder="1" applyAlignment="1">
      <alignment vertical="center"/>
    </xf>
    <xf numFmtId="165" fontId="17" fillId="5" borderId="50" xfId="0" applyNumberFormat="1" applyFont="1" applyFill="1" applyBorder="1" applyAlignment="1">
      <alignment vertical="center"/>
    </xf>
    <xf numFmtId="3" fontId="18" fillId="0" borderId="23" xfId="0" applyNumberFormat="1" applyFont="1" applyBorder="1" applyAlignment="1">
      <alignment horizontal="left"/>
    </xf>
    <xf numFmtId="17" fontId="18" fillId="0" borderId="23" xfId="0" applyNumberFormat="1" applyFont="1" applyBorder="1" applyAlignment="1">
      <alignment horizontal="left"/>
    </xf>
    <xf numFmtId="3" fontId="18" fillId="9" borderId="23" xfId="0" applyNumberFormat="1" applyFont="1" applyFill="1" applyBorder="1" applyAlignment="1">
      <alignment horizontal="left"/>
    </xf>
    <xf numFmtId="0" fontId="18" fillId="0" borderId="23" xfId="0" applyFont="1" applyBorder="1" applyAlignment="1">
      <alignment horizontal="left" wrapText="1"/>
    </xf>
    <xf numFmtId="0" fontId="18" fillId="0" borderId="23" xfId="0" applyFont="1" applyFill="1" applyBorder="1" applyAlignment="1">
      <alignment horizontal="left"/>
    </xf>
    <xf numFmtId="0" fontId="18" fillId="9" borderId="23" xfId="0" applyFont="1" applyFill="1" applyBorder="1" applyAlignment="1">
      <alignment horizontal="left"/>
    </xf>
    <xf numFmtId="0" fontId="18" fillId="0" borderId="23" xfId="0" applyFont="1" applyFill="1" applyBorder="1" applyAlignment="1">
      <alignment horizontal="left" wrapText="1"/>
    </xf>
    <xf numFmtId="168" fontId="18" fillId="0" borderId="36" xfId="1" applyNumberFormat="1" applyFont="1" applyBorder="1" applyAlignment="1">
      <alignment horizontal="right"/>
    </xf>
    <xf numFmtId="3" fontId="21" fillId="0" borderId="36" xfId="0" applyNumberFormat="1" applyFont="1" applyBorder="1" applyAlignment="1">
      <alignment horizontal="right"/>
    </xf>
    <xf numFmtId="3" fontId="21" fillId="0" borderId="21" xfId="0" applyNumberFormat="1" applyFont="1" applyBorder="1" applyAlignment="1" applyProtection="1">
      <alignment horizontal="right"/>
      <protection hidden="1"/>
    </xf>
    <xf numFmtId="0" fontId="19" fillId="3" borderId="30" xfId="0" applyFont="1" applyFill="1" applyBorder="1" applyAlignment="1">
      <alignment horizontal="right" vertical="center"/>
    </xf>
    <xf numFmtId="3" fontId="19" fillId="3" borderId="30" xfId="0" applyNumberFormat="1" applyFont="1" applyFill="1" applyBorder="1" applyAlignment="1">
      <alignment horizontal="right" vertical="center"/>
    </xf>
    <xf numFmtId="0" fontId="19" fillId="3" borderId="37" xfId="0" applyFont="1" applyFill="1" applyBorder="1" applyAlignment="1">
      <alignment horizontal="right" vertical="center"/>
    </xf>
    <xf numFmtId="3" fontId="19" fillId="3" borderId="37" xfId="0" applyNumberFormat="1" applyFont="1" applyFill="1" applyBorder="1" applyAlignment="1">
      <alignment horizontal="right" vertical="center"/>
    </xf>
    <xf numFmtId="3" fontId="21" fillId="0" borderId="59" xfId="0" applyNumberFormat="1" applyFont="1" applyFill="1" applyBorder="1" applyAlignment="1">
      <alignment horizontal="left" vertical="center" wrapText="1"/>
    </xf>
    <xf numFmtId="49" fontId="16" fillId="0" borderId="60" xfId="0" applyNumberFormat="1" applyFont="1" applyFill="1" applyBorder="1" applyAlignment="1">
      <alignment horizontal="center" wrapText="1"/>
    </xf>
    <xf numFmtId="169" fontId="16" fillId="0" borderId="6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horizontal="center" wrapText="1"/>
    </xf>
    <xf numFmtId="169" fontId="16" fillId="0" borderId="3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wrapText="1"/>
    </xf>
    <xf numFmtId="3" fontId="18" fillId="0" borderId="57" xfId="0" applyNumberFormat="1" applyFont="1" applyFill="1" applyBorder="1" applyAlignment="1">
      <alignment horizontal="left"/>
    </xf>
    <xf numFmtId="49" fontId="16" fillId="0" borderId="58" xfId="0" applyNumberFormat="1" applyFont="1" applyFill="1" applyBorder="1" applyAlignment="1">
      <alignment horizontal="center" wrapText="1"/>
    </xf>
    <xf numFmtId="0" fontId="16" fillId="0" borderId="58" xfId="0" applyNumberFormat="1" applyFont="1" applyFill="1" applyBorder="1" applyAlignment="1">
      <alignment horizontal="right" wrapText="1"/>
    </xf>
    <xf numFmtId="3" fontId="16" fillId="0" borderId="60" xfId="0" applyNumberFormat="1" applyFont="1" applyFill="1" applyBorder="1" applyAlignment="1">
      <alignment horizontal="right" wrapText="1"/>
    </xf>
    <xf numFmtId="3" fontId="16" fillId="0" borderId="58" xfId="0" applyNumberFormat="1" applyFont="1" applyFill="1" applyBorder="1" applyAlignment="1">
      <alignment horizontal="right" wrapText="1"/>
    </xf>
    <xf numFmtId="3" fontId="16" fillId="0" borderId="59" xfId="3" applyNumberFormat="1" applyFont="1" applyBorder="1" applyAlignment="1">
      <alignment horizontal="left"/>
    </xf>
    <xf numFmtId="3" fontId="16" fillId="0" borderId="59" xfId="3" applyNumberFormat="1" applyFont="1" applyBorder="1" applyAlignment="1">
      <alignment horizontal="center"/>
    </xf>
    <xf numFmtId="3" fontId="16" fillId="0" borderId="59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left"/>
    </xf>
    <xf numFmtId="3" fontId="16" fillId="0" borderId="36" xfId="3" applyNumberFormat="1" applyFont="1" applyBorder="1" applyAlignment="1">
      <alignment horizontal="center"/>
    </xf>
    <xf numFmtId="170" fontId="16" fillId="0" borderId="36" xfId="3" applyNumberFormat="1" applyFont="1" applyBorder="1" applyAlignment="1">
      <alignment horizontal="right"/>
    </xf>
    <xf numFmtId="4" fontId="16" fillId="0" borderId="36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right"/>
    </xf>
    <xf numFmtId="3" fontId="16" fillId="0" borderId="57" xfId="3" applyNumberFormat="1" applyFont="1" applyBorder="1" applyAlignment="1">
      <alignment horizontal="left"/>
    </xf>
    <xf numFmtId="3" fontId="16" fillId="0" borderId="57" xfId="3" applyNumberFormat="1" applyFont="1" applyBorder="1" applyAlignment="1">
      <alignment horizontal="center"/>
    </xf>
    <xf numFmtId="3" fontId="16" fillId="0" borderId="57" xfId="3" applyNumberFormat="1" applyFont="1" applyBorder="1" applyAlignment="1">
      <alignment horizontal="right"/>
    </xf>
    <xf numFmtId="3" fontId="16" fillId="2" borderId="60" xfId="0" applyNumberFormat="1" applyFont="1" applyFill="1" applyBorder="1" applyAlignment="1">
      <alignment horizontal="right"/>
    </xf>
    <xf numFmtId="3" fontId="16" fillId="2" borderId="30" xfId="0" applyNumberFormat="1" applyFont="1" applyFill="1" applyBorder="1" applyAlignment="1">
      <alignment horizontal="right"/>
    </xf>
    <xf numFmtId="3" fontId="16" fillId="2" borderId="58" xfId="0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horizontal="center"/>
    </xf>
    <xf numFmtId="167" fontId="18" fillId="0" borderId="23" xfId="1" applyNumberFormat="1" applyFont="1" applyBorder="1" applyAlignment="1">
      <alignment horizontal="center"/>
    </xf>
    <xf numFmtId="49" fontId="14" fillId="8" borderId="6" xfId="0" applyNumberFormat="1" applyFont="1" applyFill="1" applyBorder="1" applyAlignment="1">
      <alignment vertical="center"/>
    </xf>
    <xf numFmtId="0" fontId="15" fillId="8" borderId="7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wrapText="1"/>
    </xf>
    <xf numFmtId="0" fontId="16" fillId="2" borderId="23" xfId="0" applyFont="1" applyFill="1" applyBorder="1" applyAlignment="1">
      <alignment wrapText="1"/>
    </xf>
    <xf numFmtId="49" fontId="19" fillId="3" borderId="23" xfId="0" applyNumberFormat="1" applyFont="1" applyFill="1" applyBorder="1" applyAlignment="1">
      <alignment wrapText="1"/>
    </xf>
    <xf numFmtId="0" fontId="19" fillId="4" borderId="23" xfId="0" applyFont="1" applyFill="1" applyBorder="1" applyAlignment="1">
      <alignment wrapText="1"/>
    </xf>
    <xf numFmtId="49" fontId="16" fillId="2" borderId="23" xfId="0" applyNumberFormat="1" applyFont="1" applyFill="1" applyBorder="1" applyAlignment="1"/>
    <xf numFmtId="0" fontId="16" fillId="2" borderId="23" xfId="0" applyFont="1" applyFill="1" applyBorder="1" applyAlignment="1"/>
    <xf numFmtId="49" fontId="20" fillId="3" borderId="30" xfId="0" applyNumberFormat="1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357920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="104" zoomScaleNormal="104" workbookViewId="0">
      <selection activeCell="C97" sqref="C9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7.5703125" style="1" customWidth="1"/>
    <col min="6" max="6" width="11" style="1" customWidth="1"/>
    <col min="7" max="7" width="17" style="1" customWidth="1"/>
    <col min="8" max="255" width="10.85546875" style="1" customWidth="1"/>
  </cols>
  <sheetData>
    <row r="1" spans="1:7" ht="15" customHeight="1" x14ac:dyDescent="0.25">
      <c r="A1" s="31"/>
      <c r="B1" s="31"/>
      <c r="C1" s="31"/>
      <c r="D1" s="31"/>
      <c r="E1" s="31"/>
      <c r="F1" s="31"/>
      <c r="G1" s="31"/>
    </row>
    <row r="2" spans="1:7" ht="15" customHeight="1" x14ac:dyDescent="0.25">
      <c r="A2" s="31"/>
      <c r="B2" s="31"/>
      <c r="C2" s="31"/>
      <c r="D2" s="31"/>
      <c r="E2" s="31"/>
      <c r="F2" s="31"/>
      <c r="G2" s="31"/>
    </row>
    <row r="3" spans="1:7" ht="15" customHeight="1" x14ac:dyDescent="0.25">
      <c r="A3" s="31"/>
      <c r="B3" s="31"/>
      <c r="C3" s="31"/>
      <c r="D3" s="31"/>
      <c r="E3" s="31"/>
      <c r="F3" s="31"/>
      <c r="G3" s="31"/>
    </row>
    <row r="4" spans="1:7" ht="15" customHeight="1" x14ac:dyDescent="0.25">
      <c r="A4" s="31"/>
      <c r="B4" s="31"/>
      <c r="C4" s="31"/>
      <c r="D4" s="31"/>
      <c r="E4" s="31"/>
      <c r="F4" s="31"/>
      <c r="G4" s="31"/>
    </row>
    <row r="5" spans="1:7" ht="15" customHeight="1" x14ac:dyDescent="0.25">
      <c r="A5" s="31"/>
      <c r="B5" s="31"/>
      <c r="C5" s="31"/>
      <c r="D5" s="31"/>
      <c r="E5" s="31"/>
      <c r="F5" s="31"/>
      <c r="G5" s="31"/>
    </row>
    <row r="6" spans="1:7" ht="15" customHeight="1" x14ac:dyDescent="0.25">
      <c r="A6" s="31"/>
      <c r="B6" s="31"/>
      <c r="C6" s="31"/>
      <c r="D6" s="31"/>
      <c r="E6" s="31"/>
      <c r="F6" s="31"/>
      <c r="G6" s="31"/>
    </row>
    <row r="7" spans="1:7" ht="15" customHeight="1" x14ac:dyDescent="0.25">
      <c r="A7" s="31"/>
      <c r="B7" s="31"/>
      <c r="C7" s="31"/>
      <c r="D7" s="31"/>
      <c r="E7" s="31"/>
      <c r="F7" s="31"/>
      <c r="G7" s="31"/>
    </row>
    <row r="8" spans="1:7" ht="15" customHeight="1" x14ac:dyDescent="0.25">
      <c r="A8" s="31"/>
      <c r="B8" s="32"/>
      <c r="C8" s="32"/>
      <c r="D8" s="31"/>
      <c r="E8" s="32"/>
      <c r="F8" s="32"/>
      <c r="G8" s="32"/>
    </row>
    <row r="9" spans="1:7" ht="12" customHeight="1" x14ac:dyDescent="0.25">
      <c r="A9" s="33"/>
      <c r="B9" s="56" t="s">
        <v>0</v>
      </c>
      <c r="C9" s="129" t="s">
        <v>101</v>
      </c>
      <c r="D9" s="57"/>
      <c r="E9" s="171" t="s">
        <v>1</v>
      </c>
      <c r="F9" s="172"/>
      <c r="G9" s="126">
        <v>60</v>
      </c>
    </row>
    <row r="10" spans="1:7" ht="38.25" customHeight="1" x14ac:dyDescent="0.25">
      <c r="A10" s="33"/>
      <c r="B10" s="58" t="s">
        <v>2</v>
      </c>
      <c r="C10" s="130" t="s">
        <v>102</v>
      </c>
      <c r="D10" s="57"/>
      <c r="E10" s="169" t="s">
        <v>3</v>
      </c>
      <c r="F10" s="170"/>
      <c r="G10" s="127" t="s">
        <v>71</v>
      </c>
    </row>
    <row r="11" spans="1:7" ht="18" customHeight="1" x14ac:dyDescent="0.25">
      <c r="A11" s="33"/>
      <c r="B11" s="58" t="s">
        <v>4</v>
      </c>
      <c r="C11" s="61" t="s">
        <v>5</v>
      </c>
      <c r="D11" s="57"/>
      <c r="E11" s="169" t="s">
        <v>6</v>
      </c>
      <c r="F11" s="170"/>
      <c r="G11" s="128">
        <v>35000</v>
      </c>
    </row>
    <row r="12" spans="1:7" ht="11.25" customHeight="1" x14ac:dyDescent="0.25">
      <c r="A12" s="33"/>
      <c r="B12" s="58" t="s">
        <v>7</v>
      </c>
      <c r="C12" s="61" t="s">
        <v>8</v>
      </c>
      <c r="D12" s="57"/>
      <c r="E12" s="59" t="s">
        <v>9</v>
      </c>
      <c r="F12" s="60"/>
      <c r="G12" s="166">
        <f>G9*G11</f>
        <v>2100000</v>
      </c>
    </row>
    <row r="13" spans="1:7" ht="11.25" customHeight="1" x14ac:dyDescent="0.25">
      <c r="A13" s="33"/>
      <c r="B13" s="58" t="s">
        <v>10</v>
      </c>
      <c r="C13" s="131" t="s">
        <v>109</v>
      </c>
      <c r="D13" s="57"/>
      <c r="E13" s="169" t="s">
        <v>11</v>
      </c>
      <c r="F13" s="170"/>
      <c r="G13" s="61" t="s">
        <v>12</v>
      </c>
    </row>
    <row r="14" spans="1:7" ht="13.5" customHeight="1" x14ac:dyDescent="0.25">
      <c r="A14" s="33"/>
      <c r="B14" s="58" t="s">
        <v>13</v>
      </c>
      <c r="C14" s="132" t="s">
        <v>109</v>
      </c>
      <c r="D14" s="57"/>
      <c r="E14" s="169" t="s">
        <v>14</v>
      </c>
      <c r="F14" s="170"/>
      <c r="G14" s="127" t="s">
        <v>71</v>
      </c>
    </row>
    <row r="15" spans="1:7" ht="25.5" customHeight="1" x14ac:dyDescent="0.25">
      <c r="A15" s="33"/>
      <c r="B15" s="58" t="s">
        <v>15</v>
      </c>
      <c r="C15" s="127">
        <v>44988</v>
      </c>
      <c r="D15" s="57"/>
      <c r="E15" s="173" t="s">
        <v>16</v>
      </c>
      <c r="F15" s="174"/>
      <c r="G15" s="61" t="s">
        <v>76</v>
      </c>
    </row>
    <row r="16" spans="1:7" ht="12" customHeight="1" x14ac:dyDescent="0.25">
      <c r="A16" s="31"/>
      <c r="B16" s="62"/>
      <c r="C16" s="63"/>
      <c r="D16" s="64"/>
      <c r="E16" s="65"/>
      <c r="F16" s="65"/>
      <c r="G16" s="66"/>
    </row>
    <row r="17" spans="1:255" ht="12" customHeight="1" x14ac:dyDescent="0.25">
      <c r="A17" s="34"/>
      <c r="B17" s="175" t="s">
        <v>17</v>
      </c>
      <c r="C17" s="176"/>
      <c r="D17" s="176"/>
      <c r="E17" s="176"/>
      <c r="F17" s="176"/>
      <c r="G17" s="176"/>
    </row>
    <row r="18" spans="1:255" ht="12" customHeight="1" x14ac:dyDescent="0.25">
      <c r="A18" s="31"/>
      <c r="B18" s="67"/>
      <c r="C18" s="68"/>
      <c r="D18" s="68"/>
      <c r="E18" s="68"/>
      <c r="F18" s="69"/>
      <c r="G18" s="69"/>
    </row>
    <row r="19" spans="1:255" ht="12" customHeight="1" x14ac:dyDescent="0.25">
      <c r="A19" s="35"/>
      <c r="B19" s="70" t="s">
        <v>18</v>
      </c>
      <c r="C19" s="71"/>
      <c r="D19" s="72"/>
      <c r="E19" s="72"/>
      <c r="F19" s="72"/>
      <c r="G19" s="72"/>
    </row>
    <row r="20" spans="1:255" ht="24" customHeight="1" x14ac:dyDescent="0.25">
      <c r="A20" s="34"/>
      <c r="B20" s="73" t="s">
        <v>19</v>
      </c>
      <c r="C20" s="73" t="s">
        <v>20</v>
      </c>
      <c r="D20" s="73" t="s">
        <v>21</v>
      </c>
      <c r="E20" s="73" t="s">
        <v>22</v>
      </c>
      <c r="F20" s="73" t="s">
        <v>23</v>
      </c>
      <c r="G20" s="73" t="s">
        <v>24</v>
      </c>
    </row>
    <row r="21" spans="1:255" ht="12.75" customHeight="1" x14ac:dyDescent="0.25">
      <c r="A21" s="34"/>
      <c r="B21" s="126" t="s">
        <v>78</v>
      </c>
      <c r="C21" s="74" t="s">
        <v>25</v>
      </c>
      <c r="D21" s="133">
        <v>1</v>
      </c>
      <c r="E21" s="134" t="s">
        <v>104</v>
      </c>
      <c r="F21" s="134">
        <v>20000</v>
      </c>
      <c r="G21" s="135">
        <f>D21*F21</f>
        <v>20000</v>
      </c>
    </row>
    <row r="22" spans="1:255" ht="12.75" customHeight="1" x14ac:dyDescent="0.25">
      <c r="A22" s="34"/>
      <c r="B22" s="76" t="s">
        <v>27</v>
      </c>
      <c r="C22" s="77"/>
      <c r="D22" s="136"/>
      <c r="E22" s="136"/>
      <c r="F22" s="136"/>
      <c r="G22" s="137">
        <f>SUM(G21:G21)</f>
        <v>20000</v>
      </c>
    </row>
    <row r="23" spans="1:255" ht="12" customHeight="1" x14ac:dyDescent="0.25">
      <c r="A23" s="31"/>
      <c r="B23" s="67"/>
      <c r="C23" s="69"/>
      <c r="D23" s="69"/>
      <c r="E23" s="69"/>
      <c r="F23" s="78"/>
      <c r="G23" s="78"/>
    </row>
    <row r="24" spans="1:255" ht="12" customHeight="1" x14ac:dyDescent="0.25">
      <c r="A24" s="35"/>
      <c r="B24" s="79" t="s">
        <v>28</v>
      </c>
      <c r="C24" s="80"/>
      <c r="D24" s="81"/>
      <c r="E24" s="81"/>
      <c r="F24" s="82"/>
      <c r="G24" s="82"/>
    </row>
    <row r="25" spans="1:255" ht="24" customHeight="1" x14ac:dyDescent="0.25">
      <c r="A25" s="35"/>
      <c r="B25" s="83" t="s">
        <v>19</v>
      </c>
      <c r="C25" s="84" t="s">
        <v>20</v>
      </c>
      <c r="D25" s="84" t="s">
        <v>21</v>
      </c>
      <c r="E25" s="83" t="s">
        <v>22</v>
      </c>
      <c r="F25" s="84" t="s">
        <v>23</v>
      </c>
      <c r="G25" s="83" t="s">
        <v>24</v>
      </c>
    </row>
    <row r="26" spans="1:255" ht="12" customHeight="1" x14ac:dyDescent="0.25">
      <c r="A26" s="35"/>
      <c r="B26" s="85"/>
      <c r="C26" s="86"/>
      <c r="D26" s="86"/>
      <c r="E26" s="86"/>
      <c r="F26" s="85"/>
      <c r="G26" s="85"/>
    </row>
    <row r="27" spans="1:255" ht="12" customHeight="1" x14ac:dyDescent="0.25">
      <c r="A27" s="35"/>
      <c r="B27" s="87" t="s">
        <v>29</v>
      </c>
      <c r="C27" s="88"/>
      <c r="D27" s="88"/>
      <c r="E27" s="88"/>
      <c r="F27" s="89"/>
      <c r="G27" s="89"/>
    </row>
    <row r="28" spans="1:255" ht="12" customHeight="1" x14ac:dyDescent="0.25">
      <c r="A28" s="31"/>
      <c r="B28" s="90"/>
      <c r="C28" s="91"/>
      <c r="D28" s="91"/>
      <c r="E28" s="91"/>
      <c r="F28" s="92"/>
      <c r="G28" s="92"/>
    </row>
    <row r="29" spans="1:255" ht="12" customHeight="1" x14ac:dyDescent="0.25">
      <c r="A29" s="35"/>
      <c r="B29" s="79" t="s">
        <v>30</v>
      </c>
      <c r="C29" s="80"/>
      <c r="D29" s="81"/>
      <c r="E29" s="81"/>
      <c r="F29" s="82"/>
      <c r="G29" s="82"/>
    </row>
    <row r="30" spans="1:255" ht="24" customHeight="1" x14ac:dyDescent="0.25">
      <c r="A30" s="35"/>
      <c r="B30" s="93" t="s">
        <v>19</v>
      </c>
      <c r="C30" s="93" t="s">
        <v>20</v>
      </c>
      <c r="D30" s="93" t="s">
        <v>21</v>
      </c>
      <c r="E30" s="93" t="s">
        <v>22</v>
      </c>
      <c r="F30" s="94" t="s">
        <v>23</v>
      </c>
      <c r="G30" s="93" t="s">
        <v>24</v>
      </c>
    </row>
    <row r="31" spans="1:255" s="54" customFormat="1" ht="12.75" customHeight="1" x14ac:dyDescent="0.25">
      <c r="A31" s="52"/>
      <c r="B31" s="140" t="s">
        <v>79</v>
      </c>
      <c r="C31" s="141" t="s">
        <v>70</v>
      </c>
      <c r="D31" s="142">
        <v>3.125E-2</v>
      </c>
      <c r="E31" s="96" t="s">
        <v>103</v>
      </c>
      <c r="F31" s="149">
        <v>480000</v>
      </c>
      <c r="G31" s="149">
        <f>(D31*F31)</f>
        <v>15000</v>
      </c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  <c r="IQ31" s="53"/>
      <c r="IR31" s="53"/>
      <c r="IS31" s="53"/>
      <c r="IT31" s="53"/>
      <c r="IU31" s="53"/>
    </row>
    <row r="32" spans="1:255" s="54" customFormat="1" ht="12.75" customHeight="1" x14ac:dyDescent="0.25">
      <c r="A32" s="52"/>
      <c r="B32" s="95" t="s">
        <v>80</v>
      </c>
      <c r="C32" s="143" t="s">
        <v>70</v>
      </c>
      <c r="D32" s="144">
        <v>6.25E-2</v>
      </c>
      <c r="E32" s="96" t="s">
        <v>103</v>
      </c>
      <c r="F32" s="97">
        <v>432000</v>
      </c>
      <c r="G32" s="97">
        <f>(D32*F32)</f>
        <v>27000</v>
      </c>
      <c r="H32" s="53"/>
      <c r="I32" s="53"/>
      <c r="J32" s="53"/>
      <c r="K32" s="55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  <c r="IL32" s="53"/>
      <c r="IM32" s="53"/>
      <c r="IN32" s="53"/>
      <c r="IO32" s="53"/>
      <c r="IP32" s="53"/>
      <c r="IQ32" s="53"/>
      <c r="IR32" s="53"/>
      <c r="IS32" s="53"/>
      <c r="IT32" s="53"/>
      <c r="IU32" s="53"/>
    </row>
    <row r="33" spans="1:255" s="54" customFormat="1" ht="12.75" customHeight="1" x14ac:dyDescent="0.25">
      <c r="A33" s="52"/>
      <c r="B33" s="95" t="s">
        <v>81</v>
      </c>
      <c r="C33" s="143" t="s">
        <v>70</v>
      </c>
      <c r="D33" s="144">
        <v>6.25E-2</v>
      </c>
      <c r="E33" s="96" t="s">
        <v>103</v>
      </c>
      <c r="F33" s="97">
        <v>432000</v>
      </c>
      <c r="G33" s="97">
        <f>(D33*F33)</f>
        <v>27000</v>
      </c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  <c r="IL33" s="53"/>
      <c r="IM33" s="53"/>
      <c r="IN33" s="53"/>
      <c r="IO33" s="53"/>
      <c r="IP33" s="53"/>
      <c r="IQ33" s="53"/>
      <c r="IR33" s="53"/>
      <c r="IS33" s="53"/>
      <c r="IT33" s="53"/>
      <c r="IU33" s="53"/>
    </row>
    <row r="34" spans="1:255" s="54" customFormat="1" ht="12.75" customHeight="1" x14ac:dyDescent="0.25">
      <c r="A34" s="52"/>
      <c r="B34" s="95" t="s">
        <v>32</v>
      </c>
      <c r="C34" s="143" t="s">
        <v>70</v>
      </c>
      <c r="D34" s="144">
        <v>6.25E-2</v>
      </c>
      <c r="E34" s="96" t="s">
        <v>103</v>
      </c>
      <c r="F34" s="97">
        <v>256000</v>
      </c>
      <c r="G34" s="97">
        <f t="shared" ref="G34:G42" si="0">(D34*F34)</f>
        <v>16000</v>
      </c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3"/>
      <c r="IP34" s="53"/>
      <c r="IQ34" s="53"/>
      <c r="IR34" s="53"/>
      <c r="IS34" s="53"/>
      <c r="IT34" s="53"/>
      <c r="IU34" s="53"/>
    </row>
    <row r="35" spans="1:255" s="54" customFormat="1" ht="12.75" customHeight="1" x14ac:dyDescent="0.25">
      <c r="A35" s="52"/>
      <c r="B35" s="95" t="s">
        <v>82</v>
      </c>
      <c r="C35" s="143" t="s">
        <v>70</v>
      </c>
      <c r="D35" s="144">
        <v>6.25E-2</v>
      </c>
      <c r="E35" s="96" t="s">
        <v>104</v>
      </c>
      <c r="F35" s="97">
        <v>400000</v>
      </c>
      <c r="G35" s="97">
        <f t="shared" si="0"/>
        <v>25000</v>
      </c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  <c r="IJ35" s="53"/>
      <c r="IK35" s="53"/>
      <c r="IL35" s="53"/>
      <c r="IM35" s="53"/>
      <c r="IN35" s="53"/>
      <c r="IO35" s="53"/>
      <c r="IP35" s="53"/>
      <c r="IQ35" s="53"/>
      <c r="IR35" s="53"/>
      <c r="IS35" s="53"/>
      <c r="IT35" s="53"/>
      <c r="IU35" s="53"/>
    </row>
    <row r="36" spans="1:255" s="54" customFormat="1" ht="12.75" customHeight="1" x14ac:dyDescent="0.25">
      <c r="A36" s="52"/>
      <c r="B36" s="98" t="s">
        <v>83</v>
      </c>
      <c r="C36" s="143" t="s">
        <v>70</v>
      </c>
      <c r="D36" s="144">
        <v>4.1666000000000002E-2</v>
      </c>
      <c r="E36" s="96" t="s">
        <v>104</v>
      </c>
      <c r="F36" s="97">
        <v>480000</v>
      </c>
      <c r="G36" s="97">
        <f t="shared" si="0"/>
        <v>19999.68</v>
      </c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  <c r="IL36" s="53"/>
      <c r="IM36" s="53"/>
      <c r="IN36" s="53"/>
      <c r="IO36" s="53"/>
      <c r="IP36" s="53"/>
      <c r="IQ36" s="53"/>
      <c r="IR36" s="53"/>
      <c r="IS36" s="53"/>
      <c r="IT36" s="53"/>
      <c r="IU36" s="53"/>
    </row>
    <row r="37" spans="1:255" s="54" customFormat="1" ht="12.75" customHeight="1" x14ac:dyDescent="0.25">
      <c r="A37" s="52"/>
      <c r="B37" s="98" t="s">
        <v>84</v>
      </c>
      <c r="C37" s="143" t="s">
        <v>70</v>
      </c>
      <c r="D37" s="144">
        <v>3.125E-2</v>
      </c>
      <c r="E37" s="96" t="s">
        <v>104</v>
      </c>
      <c r="F37" s="97">
        <v>480000</v>
      </c>
      <c r="G37" s="97">
        <f t="shared" si="0"/>
        <v>15000</v>
      </c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53"/>
      <c r="GW37" s="53"/>
      <c r="GX37" s="53"/>
      <c r="GY37" s="53"/>
      <c r="GZ37" s="53"/>
      <c r="HA37" s="53"/>
      <c r="HB37" s="53"/>
      <c r="HC37" s="53"/>
      <c r="HD37" s="53"/>
      <c r="HE37" s="53"/>
      <c r="HF37" s="53"/>
      <c r="HG37" s="53"/>
      <c r="HH37" s="53"/>
      <c r="HI37" s="53"/>
      <c r="HJ37" s="53"/>
      <c r="HK37" s="53"/>
      <c r="HL37" s="53"/>
      <c r="HM37" s="53"/>
      <c r="HN37" s="53"/>
      <c r="HO37" s="53"/>
      <c r="HP37" s="53"/>
      <c r="HQ37" s="53"/>
      <c r="HR37" s="53"/>
      <c r="HS37" s="53"/>
      <c r="HT37" s="53"/>
      <c r="HU37" s="53"/>
      <c r="HV37" s="53"/>
      <c r="HW37" s="53"/>
      <c r="HX37" s="53"/>
      <c r="HY37" s="53"/>
      <c r="HZ37" s="53"/>
      <c r="IA37" s="53"/>
      <c r="IB37" s="53"/>
      <c r="IC37" s="53"/>
      <c r="ID37" s="53"/>
      <c r="IE37" s="53"/>
      <c r="IF37" s="53"/>
      <c r="IG37" s="53"/>
      <c r="IH37" s="53"/>
      <c r="II37" s="53"/>
      <c r="IJ37" s="53"/>
      <c r="IK37" s="53"/>
      <c r="IL37" s="53"/>
      <c r="IM37" s="53"/>
      <c r="IN37" s="53"/>
      <c r="IO37" s="53"/>
      <c r="IP37" s="53"/>
      <c r="IQ37" s="53"/>
      <c r="IR37" s="53"/>
      <c r="IS37" s="53"/>
      <c r="IT37" s="53"/>
      <c r="IU37" s="53"/>
    </row>
    <row r="38" spans="1:255" s="54" customFormat="1" ht="12.75" customHeight="1" x14ac:dyDescent="0.25">
      <c r="A38" s="52"/>
      <c r="B38" s="98" t="s">
        <v>85</v>
      </c>
      <c r="C38" s="143" t="s">
        <v>70</v>
      </c>
      <c r="D38" s="144">
        <v>3.125E-2</v>
      </c>
      <c r="E38" s="96" t="s">
        <v>31</v>
      </c>
      <c r="F38" s="97">
        <v>480000</v>
      </c>
      <c r="G38" s="97">
        <f t="shared" si="0"/>
        <v>15000</v>
      </c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53"/>
      <c r="IJ38" s="53"/>
      <c r="IK38" s="53"/>
      <c r="IL38" s="53"/>
      <c r="IM38" s="53"/>
      <c r="IN38" s="53"/>
      <c r="IO38" s="53"/>
      <c r="IP38" s="53"/>
      <c r="IQ38" s="53"/>
      <c r="IR38" s="53"/>
      <c r="IS38" s="53"/>
      <c r="IT38" s="53"/>
      <c r="IU38" s="53"/>
    </row>
    <row r="39" spans="1:255" s="54" customFormat="1" ht="12.75" customHeight="1" x14ac:dyDescent="0.25">
      <c r="A39" s="52"/>
      <c r="B39" s="98" t="s">
        <v>86</v>
      </c>
      <c r="C39" s="143" t="s">
        <v>70</v>
      </c>
      <c r="D39" s="144">
        <v>3.125E-2</v>
      </c>
      <c r="E39" s="96" t="s">
        <v>31</v>
      </c>
      <c r="F39" s="97">
        <v>384000</v>
      </c>
      <c r="G39" s="97">
        <f t="shared" si="0"/>
        <v>12000</v>
      </c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  <c r="FK39" s="53"/>
      <c r="FL39" s="53"/>
      <c r="FM39" s="53"/>
      <c r="FN39" s="53"/>
      <c r="FO39" s="53"/>
      <c r="FP39" s="53"/>
      <c r="FQ39" s="53"/>
      <c r="FR39" s="53"/>
      <c r="FS39" s="53"/>
      <c r="FT39" s="53"/>
      <c r="FU39" s="53"/>
      <c r="FV39" s="53"/>
      <c r="FW39" s="53"/>
      <c r="FX39" s="53"/>
      <c r="FY39" s="53"/>
      <c r="FZ39" s="53"/>
      <c r="GA39" s="53"/>
      <c r="GB39" s="53"/>
      <c r="GC39" s="53"/>
      <c r="GD39" s="53"/>
      <c r="GE39" s="53"/>
      <c r="GF39" s="53"/>
      <c r="GG39" s="53"/>
      <c r="GH39" s="53"/>
      <c r="GI39" s="53"/>
      <c r="GJ39" s="53"/>
      <c r="GK39" s="53"/>
      <c r="GL39" s="53"/>
      <c r="GM39" s="53"/>
      <c r="GN39" s="53"/>
      <c r="GO39" s="53"/>
      <c r="GP39" s="53"/>
      <c r="GQ39" s="53"/>
      <c r="GR39" s="53"/>
      <c r="GS39" s="53"/>
      <c r="GT39" s="53"/>
      <c r="GU39" s="53"/>
      <c r="GV39" s="53"/>
      <c r="GW39" s="53"/>
      <c r="GX39" s="53"/>
      <c r="GY39" s="53"/>
      <c r="GZ39" s="53"/>
      <c r="HA39" s="53"/>
      <c r="HB39" s="53"/>
      <c r="HC39" s="53"/>
      <c r="HD39" s="53"/>
      <c r="HE39" s="53"/>
      <c r="HF39" s="53"/>
      <c r="HG39" s="53"/>
      <c r="HH39" s="53"/>
      <c r="HI39" s="53"/>
      <c r="HJ39" s="53"/>
      <c r="HK39" s="53"/>
      <c r="HL39" s="53"/>
      <c r="HM39" s="53"/>
      <c r="HN39" s="53"/>
      <c r="HO39" s="53"/>
      <c r="HP39" s="53"/>
      <c r="HQ39" s="53"/>
      <c r="HR39" s="53"/>
      <c r="HS39" s="53"/>
      <c r="HT39" s="53"/>
      <c r="HU39" s="53"/>
      <c r="HV39" s="53"/>
      <c r="HW39" s="53"/>
      <c r="HX39" s="53"/>
      <c r="HY39" s="53"/>
      <c r="HZ39" s="53"/>
      <c r="IA39" s="53"/>
      <c r="IB39" s="53"/>
      <c r="IC39" s="53"/>
      <c r="ID39" s="53"/>
      <c r="IE39" s="53"/>
      <c r="IF39" s="53"/>
      <c r="IG39" s="53"/>
      <c r="IH39" s="53"/>
      <c r="II39" s="53"/>
      <c r="IJ39" s="53"/>
      <c r="IK39" s="53"/>
      <c r="IL39" s="53"/>
      <c r="IM39" s="53"/>
      <c r="IN39" s="53"/>
      <c r="IO39" s="53"/>
      <c r="IP39" s="53"/>
      <c r="IQ39" s="53"/>
      <c r="IR39" s="53"/>
      <c r="IS39" s="53"/>
      <c r="IT39" s="53"/>
      <c r="IU39" s="53"/>
    </row>
    <row r="40" spans="1:255" s="54" customFormat="1" ht="12.75" customHeight="1" x14ac:dyDescent="0.25">
      <c r="A40" s="52"/>
      <c r="B40" s="145" t="s">
        <v>87</v>
      </c>
      <c r="C40" s="143" t="s">
        <v>70</v>
      </c>
      <c r="D40" s="144">
        <v>3.125E-2</v>
      </c>
      <c r="E40" s="96" t="s">
        <v>26</v>
      </c>
      <c r="F40" s="97">
        <v>480000</v>
      </c>
      <c r="G40" s="97">
        <f t="shared" si="0"/>
        <v>15000</v>
      </c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3"/>
      <c r="EE40" s="53"/>
      <c r="EF40" s="53"/>
      <c r="EG40" s="53"/>
      <c r="EH40" s="53"/>
      <c r="EI40" s="53"/>
      <c r="EJ40" s="53"/>
      <c r="EK40" s="53"/>
      <c r="EL40" s="53"/>
      <c r="EM40" s="53"/>
      <c r="EN40" s="53"/>
      <c r="EO40" s="53"/>
      <c r="EP40" s="53"/>
      <c r="EQ40" s="53"/>
      <c r="ER40" s="53"/>
      <c r="ES40" s="53"/>
      <c r="ET40" s="53"/>
      <c r="EU40" s="53"/>
      <c r="EV40" s="53"/>
      <c r="EW40" s="53"/>
      <c r="EX40" s="53"/>
      <c r="EY40" s="53"/>
      <c r="EZ40" s="53"/>
      <c r="FA40" s="53"/>
      <c r="FB40" s="53"/>
      <c r="FC40" s="53"/>
      <c r="FD40" s="53"/>
      <c r="FE40" s="53"/>
      <c r="FF40" s="53"/>
      <c r="FG40" s="53"/>
      <c r="FH40" s="53"/>
      <c r="FI40" s="53"/>
      <c r="FJ40" s="53"/>
      <c r="FK40" s="53"/>
      <c r="FL40" s="53"/>
      <c r="FM40" s="53"/>
      <c r="FN40" s="53"/>
      <c r="FO40" s="53"/>
      <c r="FP40" s="53"/>
      <c r="FQ40" s="53"/>
      <c r="FR40" s="53"/>
      <c r="FS40" s="53"/>
      <c r="FT40" s="53"/>
      <c r="FU40" s="53"/>
      <c r="FV40" s="53"/>
      <c r="FW40" s="53"/>
      <c r="FX40" s="53"/>
      <c r="FY40" s="53"/>
      <c r="FZ40" s="53"/>
      <c r="GA40" s="53"/>
      <c r="GB40" s="53"/>
      <c r="GC40" s="53"/>
      <c r="GD40" s="53"/>
      <c r="GE40" s="53"/>
      <c r="GF40" s="53"/>
      <c r="GG40" s="53"/>
      <c r="GH40" s="53"/>
      <c r="GI40" s="53"/>
      <c r="GJ40" s="53"/>
      <c r="GK40" s="53"/>
      <c r="GL40" s="53"/>
      <c r="GM40" s="53"/>
      <c r="GN40" s="53"/>
      <c r="GO40" s="53"/>
      <c r="GP40" s="53"/>
      <c r="GQ40" s="53"/>
      <c r="GR40" s="53"/>
      <c r="GS40" s="53"/>
      <c r="GT40" s="53"/>
      <c r="GU40" s="53"/>
      <c r="GV40" s="53"/>
      <c r="GW40" s="53"/>
      <c r="GX40" s="53"/>
      <c r="GY40" s="53"/>
      <c r="GZ40" s="53"/>
      <c r="HA40" s="53"/>
      <c r="HB40" s="53"/>
      <c r="HC40" s="53"/>
      <c r="HD40" s="53"/>
      <c r="HE40" s="53"/>
      <c r="HF40" s="53"/>
      <c r="HG40" s="53"/>
      <c r="HH40" s="53"/>
      <c r="HI40" s="53"/>
      <c r="HJ40" s="53"/>
      <c r="HK40" s="53"/>
      <c r="HL40" s="53"/>
      <c r="HM40" s="53"/>
      <c r="HN40" s="53"/>
      <c r="HO40" s="53"/>
      <c r="HP40" s="53"/>
      <c r="HQ40" s="53"/>
      <c r="HR40" s="53"/>
      <c r="HS40" s="53"/>
      <c r="HT40" s="53"/>
      <c r="HU40" s="53"/>
      <c r="HV40" s="53"/>
      <c r="HW40" s="53"/>
      <c r="HX40" s="53"/>
      <c r="HY40" s="53"/>
      <c r="HZ40" s="53"/>
      <c r="IA40" s="53"/>
      <c r="IB40" s="53"/>
      <c r="IC40" s="53"/>
      <c r="ID40" s="53"/>
      <c r="IE40" s="53"/>
      <c r="IF40" s="53"/>
      <c r="IG40" s="53"/>
      <c r="IH40" s="53"/>
      <c r="II40" s="53"/>
      <c r="IJ40" s="53"/>
      <c r="IK40" s="53"/>
      <c r="IL40" s="53"/>
      <c r="IM40" s="53"/>
      <c r="IN40" s="53"/>
      <c r="IO40" s="53"/>
      <c r="IP40" s="53"/>
      <c r="IQ40" s="53"/>
      <c r="IR40" s="53"/>
      <c r="IS40" s="53"/>
      <c r="IT40" s="53"/>
      <c r="IU40" s="53"/>
    </row>
    <row r="41" spans="1:255" s="54" customFormat="1" ht="12.75" customHeight="1" x14ac:dyDescent="0.25">
      <c r="A41" s="52"/>
      <c r="B41" s="145" t="s">
        <v>88</v>
      </c>
      <c r="C41" s="143" t="s">
        <v>70</v>
      </c>
      <c r="D41" s="144">
        <v>3.125E-2</v>
      </c>
      <c r="E41" s="96" t="s">
        <v>105</v>
      </c>
      <c r="F41" s="97">
        <v>480000</v>
      </c>
      <c r="G41" s="97">
        <f t="shared" si="0"/>
        <v>15000</v>
      </c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3"/>
      <c r="DB41" s="53"/>
      <c r="DC41" s="53"/>
      <c r="DD41" s="53"/>
      <c r="DE41" s="53"/>
      <c r="DF41" s="53"/>
      <c r="DG41" s="53"/>
      <c r="DH41" s="53"/>
      <c r="DI41" s="53"/>
      <c r="DJ41" s="53"/>
      <c r="DK41" s="53"/>
      <c r="DL41" s="53"/>
      <c r="DM41" s="53"/>
      <c r="DN41" s="53"/>
      <c r="DO41" s="53"/>
      <c r="DP41" s="53"/>
      <c r="DQ41" s="53"/>
      <c r="DR41" s="53"/>
      <c r="DS41" s="53"/>
      <c r="DT41" s="53"/>
      <c r="DU41" s="53"/>
      <c r="DV41" s="53"/>
      <c r="DW41" s="53"/>
      <c r="DX41" s="53"/>
      <c r="DY41" s="53"/>
      <c r="DZ41" s="53"/>
      <c r="EA41" s="53"/>
      <c r="EB41" s="53"/>
      <c r="EC41" s="53"/>
      <c r="ED41" s="53"/>
      <c r="EE41" s="53"/>
      <c r="EF41" s="53"/>
      <c r="EG41" s="53"/>
      <c r="EH41" s="53"/>
      <c r="EI41" s="53"/>
      <c r="EJ41" s="53"/>
      <c r="EK41" s="53"/>
      <c r="EL41" s="53"/>
      <c r="EM41" s="53"/>
      <c r="EN41" s="53"/>
      <c r="EO41" s="53"/>
      <c r="EP41" s="53"/>
      <c r="EQ41" s="53"/>
      <c r="ER41" s="53"/>
      <c r="ES41" s="53"/>
      <c r="ET41" s="53"/>
      <c r="EU41" s="53"/>
      <c r="EV41" s="53"/>
      <c r="EW41" s="53"/>
      <c r="EX41" s="53"/>
      <c r="EY41" s="53"/>
      <c r="EZ41" s="53"/>
      <c r="FA41" s="53"/>
      <c r="FB41" s="53"/>
      <c r="FC41" s="53"/>
      <c r="FD41" s="53"/>
      <c r="FE41" s="53"/>
      <c r="FF41" s="53"/>
      <c r="FG41" s="53"/>
      <c r="FH41" s="53"/>
      <c r="FI41" s="53"/>
      <c r="FJ41" s="53"/>
      <c r="FK41" s="53"/>
      <c r="FL41" s="53"/>
      <c r="FM41" s="53"/>
      <c r="FN41" s="53"/>
      <c r="FO41" s="53"/>
      <c r="FP41" s="53"/>
      <c r="FQ41" s="53"/>
      <c r="FR41" s="53"/>
      <c r="FS41" s="53"/>
      <c r="FT41" s="53"/>
      <c r="FU41" s="53"/>
      <c r="FV41" s="53"/>
      <c r="FW41" s="53"/>
      <c r="FX41" s="53"/>
      <c r="FY41" s="53"/>
      <c r="FZ41" s="53"/>
      <c r="GA41" s="53"/>
      <c r="GB41" s="53"/>
      <c r="GC41" s="53"/>
      <c r="GD41" s="53"/>
      <c r="GE41" s="53"/>
      <c r="GF41" s="53"/>
      <c r="GG41" s="53"/>
      <c r="GH41" s="53"/>
      <c r="GI41" s="53"/>
      <c r="GJ41" s="53"/>
      <c r="GK41" s="53"/>
      <c r="GL41" s="53"/>
      <c r="GM41" s="53"/>
      <c r="GN41" s="53"/>
      <c r="GO41" s="53"/>
      <c r="GP41" s="53"/>
      <c r="GQ41" s="53"/>
      <c r="GR41" s="53"/>
      <c r="GS41" s="53"/>
      <c r="GT41" s="53"/>
      <c r="GU41" s="53"/>
      <c r="GV41" s="53"/>
      <c r="GW41" s="53"/>
      <c r="GX41" s="53"/>
      <c r="GY41" s="53"/>
      <c r="GZ41" s="53"/>
      <c r="HA41" s="53"/>
      <c r="HB41" s="53"/>
      <c r="HC41" s="53"/>
      <c r="HD41" s="53"/>
      <c r="HE41" s="53"/>
      <c r="HF41" s="53"/>
      <c r="HG41" s="53"/>
      <c r="HH41" s="53"/>
      <c r="HI41" s="53"/>
      <c r="HJ41" s="53"/>
      <c r="HK41" s="53"/>
      <c r="HL41" s="53"/>
      <c r="HM41" s="53"/>
      <c r="HN41" s="53"/>
      <c r="HO41" s="53"/>
      <c r="HP41" s="53"/>
      <c r="HQ41" s="53"/>
      <c r="HR41" s="53"/>
      <c r="HS41" s="53"/>
      <c r="HT41" s="53"/>
      <c r="HU41" s="53"/>
      <c r="HV41" s="53"/>
      <c r="HW41" s="53"/>
      <c r="HX41" s="53"/>
      <c r="HY41" s="53"/>
      <c r="HZ41" s="53"/>
      <c r="IA41" s="53"/>
      <c r="IB41" s="53"/>
      <c r="IC41" s="53"/>
      <c r="ID41" s="53"/>
      <c r="IE41" s="53"/>
      <c r="IF41" s="53"/>
      <c r="IG41" s="53"/>
      <c r="IH41" s="53"/>
      <c r="II41" s="53"/>
      <c r="IJ41" s="53"/>
      <c r="IK41" s="53"/>
      <c r="IL41" s="53"/>
      <c r="IM41" s="53"/>
      <c r="IN41" s="53"/>
      <c r="IO41" s="53"/>
      <c r="IP41" s="53"/>
      <c r="IQ41" s="53"/>
      <c r="IR41" s="53"/>
      <c r="IS41" s="53"/>
      <c r="IT41" s="53"/>
      <c r="IU41" s="53"/>
    </row>
    <row r="42" spans="1:255" s="54" customFormat="1" ht="12.75" customHeight="1" x14ac:dyDescent="0.25">
      <c r="A42" s="52"/>
      <c r="B42" s="146" t="s">
        <v>33</v>
      </c>
      <c r="C42" s="147" t="s">
        <v>70</v>
      </c>
      <c r="D42" s="148">
        <v>0.125</v>
      </c>
      <c r="E42" s="99" t="s">
        <v>71</v>
      </c>
      <c r="F42" s="150">
        <v>640000</v>
      </c>
      <c r="G42" s="150">
        <f t="shared" si="0"/>
        <v>80000</v>
      </c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53"/>
      <c r="DH42" s="53"/>
      <c r="DI42" s="53"/>
      <c r="DJ42" s="53"/>
      <c r="DK42" s="53"/>
      <c r="DL42" s="53"/>
      <c r="DM42" s="53"/>
      <c r="DN42" s="53"/>
      <c r="DO42" s="53"/>
      <c r="DP42" s="53"/>
      <c r="DQ42" s="53"/>
      <c r="DR42" s="53"/>
      <c r="DS42" s="53"/>
      <c r="DT42" s="53"/>
      <c r="DU42" s="53"/>
      <c r="DV42" s="53"/>
      <c r="DW42" s="53"/>
      <c r="DX42" s="53"/>
      <c r="DY42" s="53"/>
      <c r="DZ42" s="53"/>
      <c r="EA42" s="53"/>
      <c r="EB42" s="53"/>
      <c r="EC42" s="53"/>
      <c r="ED42" s="53"/>
      <c r="EE42" s="53"/>
      <c r="EF42" s="53"/>
      <c r="EG42" s="53"/>
      <c r="EH42" s="53"/>
      <c r="EI42" s="53"/>
      <c r="EJ42" s="53"/>
      <c r="EK42" s="53"/>
      <c r="EL42" s="53"/>
      <c r="EM42" s="53"/>
      <c r="EN42" s="53"/>
      <c r="EO42" s="53"/>
      <c r="EP42" s="53"/>
      <c r="EQ42" s="53"/>
      <c r="ER42" s="53"/>
      <c r="ES42" s="53"/>
      <c r="ET42" s="53"/>
      <c r="EU42" s="53"/>
      <c r="EV42" s="53"/>
      <c r="EW42" s="53"/>
      <c r="EX42" s="53"/>
      <c r="EY42" s="53"/>
      <c r="EZ42" s="53"/>
      <c r="FA42" s="53"/>
      <c r="FB42" s="53"/>
      <c r="FC42" s="53"/>
      <c r="FD42" s="53"/>
      <c r="FE42" s="53"/>
      <c r="FF42" s="53"/>
      <c r="FG42" s="53"/>
      <c r="FH42" s="53"/>
      <c r="FI42" s="53"/>
      <c r="FJ42" s="53"/>
      <c r="FK42" s="53"/>
      <c r="FL42" s="53"/>
      <c r="FM42" s="53"/>
      <c r="FN42" s="53"/>
      <c r="FO42" s="53"/>
      <c r="FP42" s="53"/>
      <c r="FQ42" s="53"/>
      <c r="FR42" s="53"/>
      <c r="FS42" s="53"/>
      <c r="FT42" s="53"/>
      <c r="FU42" s="53"/>
      <c r="FV42" s="53"/>
      <c r="FW42" s="53"/>
      <c r="FX42" s="53"/>
      <c r="FY42" s="53"/>
      <c r="FZ42" s="53"/>
      <c r="GA42" s="53"/>
      <c r="GB42" s="53"/>
      <c r="GC42" s="53"/>
      <c r="GD42" s="53"/>
      <c r="GE42" s="53"/>
      <c r="GF42" s="53"/>
      <c r="GG42" s="53"/>
      <c r="GH42" s="53"/>
      <c r="GI42" s="53"/>
      <c r="GJ42" s="53"/>
      <c r="GK42" s="53"/>
      <c r="GL42" s="53"/>
      <c r="GM42" s="53"/>
      <c r="GN42" s="53"/>
      <c r="GO42" s="53"/>
      <c r="GP42" s="53"/>
      <c r="GQ42" s="53"/>
      <c r="GR42" s="53"/>
      <c r="GS42" s="53"/>
      <c r="GT42" s="53"/>
      <c r="GU42" s="53"/>
      <c r="GV42" s="53"/>
      <c r="GW42" s="53"/>
      <c r="GX42" s="53"/>
      <c r="GY42" s="53"/>
      <c r="GZ42" s="53"/>
      <c r="HA42" s="53"/>
      <c r="HB42" s="53"/>
      <c r="HC42" s="53"/>
      <c r="HD42" s="53"/>
      <c r="HE42" s="53"/>
      <c r="HF42" s="53"/>
      <c r="HG42" s="53"/>
      <c r="HH42" s="53"/>
      <c r="HI42" s="53"/>
      <c r="HJ42" s="53"/>
      <c r="HK42" s="53"/>
      <c r="HL42" s="53"/>
      <c r="HM42" s="53"/>
      <c r="HN42" s="53"/>
      <c r="HO42" s="53"/>
      <c r="HP42" s="53"/>
      <c r="HQ42" s="53"/>
      <c r="HR42" s="53"/>
      <c r="HS42" s="53"/>
      <c r="HT42" s="53"/>
      <c r="HU42" s="53"/>
      <c r="HV42" s="53"/>
      <c r="HW42" s="53"/>
      <c r="HX42" s="53"/>
      <c r="HY42" s="53"/>
      <c r="HZ42" s="53"/>
      <c r="IA42" s="53"/>
      <c r="IB42" s="53"/>
      <c r="IC42" s="53"/>
      <c r="ID42" s="53"/>
      <c r="IE42" s="53"/>
      <c r="IF42" s="53"/>
      <c r="IG42" s="53"/>
      <c r="IH42" s="53"/>
      <c r="II42" s="53"/>
      <c r="IJ42" s="53"/>
      <c r="IK42" s="53"/>
      <c r="IL42" s="53"/>
      <c r="IM42" s="53"/>
      <c r="IN42" s="53"/>
      <c r="IO42" s="53"/>
      <c r="IP42" s="53"/>
      <c r="IQ42" s="53"/>
      <c r="IR42" s="53"/>
      <c r="IS42" s="53"/>
      <c r="IT42" s="53"/>
      <c r="IU42" s="53"/>
    </row>
    <row r="43" spans="1:255" ht="12.75" customHeight="1" x14ac:dyDescent="0.25">
      <c r="A43" s="35"/>
      <c r="B43" s="87" t="s">
        <v>34</v>
      </c>
      <c r="C43" s="88"/>
      <c r="D43" s="138"/>
      <c r="E43" s="138"/>
      <c r="F43" s="138"/>
      <c r="G43" s="139">
        <f>SUM(G31:G42)</f>
        <v>281999.68</v>
      </c>
    </row>
    <row r="44" spans="1:255" ht="12" customHeight="1" x14ac:dyDescent="0.25">
      <c r="A44" s="31"/>
      <c r="B44" s="90"/>
      <c r="C44" s="91"/>
      <c r="D44" s="91"/>
      <c r="E44" s="91"/>
      <c r="F44" s="92"/>
      <c r="G44" s="92"/>
    </row>
    <row r="45" spans="1:255" ht="12" customHeight="1" x14ac:dyDescent="0.25">
      <c r="A45" s="35"/>
      <c r="B45" s="79" t="s">
        <v>35</v>
      </c>
      <c r="C45" s="80"/>
      <c r="D45" s="81"/>
      <c r="E45" s="81"/>
      <c r="F45" s="82"/>
      <c r="G45" s="82"/>
    </row>
    <row r="46" spans="1:255" ht="24" customHeight="1" x14ac:dyDescent="0.25">
      <c r="A46" s="35"/>
      <c r="B46" s="94" t="s">
        <v>36</v>
      </c>
      <c r="C46" s="94" t="s">
        <v>37</v>
      </c>
      <c r="D46" s="94" t="s">
        <v>38</v>
      </c>
      <c r="E46" s="94" t="s">
        <v>22</v>
      </c>
      <c r="F46" s="94" t="s">
        <v>23</v>
      </c>
      <c r="G46" s="94" t="s">
        <v>24</v>
      </c>
      <c r="K46" s="30"/>
    </row>
    <row r="47" spans="1:255" ht="12.75" customHeight="1" x14ac:dyDescent="0.25">
      <c r="A47" s="34"/>
      <c r="B47" s="151" t="s">
        <v>39</v>
      </c>
      <c r="C47" s="152" t="s">
        <v>89</v>
      </c>
      <c r="D47" s="153">
        <v>220</v>
      </c>
      <c r="E47" s="165" t="s">
        <v>103</v>
      </c>
      <c r="F47" s="153">
        <v>350</v>
      </c>
      <c r="G47" s="162">
        <f t="shared" ref="G47:G59" si="1">(D47*F47)</f>
        <v>77000</v>
      </c>
      <c r="K47" s="30"/>
    </row>
    <row r="48" spans="1:255" ht="12.75" customHeight="1" x14ac:dyDescent="0.25">
      <c r="A48" s="34"/>
      <c r="B48" s="154" t="s">
        <v>90</v>
      </c>
      <c r="C48" s="155" t="s">
        <v>91</v>
      </c>
      <c r="D48" s="156">
        <v>0.2</v>
      </c>
      <c r="E48" s="165" t="s">
        <v>103</v>
      </c>
      <c r="F48" s="158">
        <v>27112</v>
      </c>
      <c r="G48" s="163">
        <f t="shared" si="1"/>
        <v>5422.4000000000005</v>
      </c>
    </row>
    <row r="49" spans="1:7" ht="12.75" customHeight="1" x14ac:dyDescent="0.25">
      <c r="A49" s="34"/>
      <c r="B49" s="154" t="s">
        <v>92</v>
      </c>
      <c r="C49" s="155" t="s">
        <v>91</v>
      </c>
      <c r="D49" s="157">
        <v>0.06</v>
      </c>
      <c r="E49" s="165" t="s">
        <v>103</v>
      </c>
      <c r="F49" s="158">
        <v>126070</v>
      </c>
      <c r="G49" s="163">
        <f t="shared" si="1"/>
        <v>7564.2</v>
      </c>
    </row>
    <row r="50" spans="1:7" ht="12.75" customHeight="1" x14ac:dyDescent="0.25">
      <c r="A50" s="34"/>
      <c r="B50" s="154" t="s">
        <v>108</v>
      </c>
      <c r="C50" s="155" t="s">
        <v>91</v>
      </c>
      <c r="D50" s="157">
        <v>3</v>
      </c>
      <c r="E50" s="165" t="s">
        <v>103</v>
      </c>
      <c r="F50" s="158">
        <v>10825</v>
      </c>
      <c r="G50" s="163">
        <v>32475</v>
      </c>
    </row>
    <row r="51" spans="1:7" ht="12.75" customHeight="1" x14ac:dyDescent="0.25">
      <c r="A51" s="34"/>
      <c r="B51" s="154" t="s">
        <v>93</v>
      </c>
      <c r="C51" s="155" t="s">
        <v>91</v>
      </c>
      <c r="D51" s="156">
        <v>0.8</v>
      </c>
      <c r="E51" s="74" t="s">
        <v>104</v>
      </c>
      <c r="F51" s="158">
        <v>65104</v>
      </c>
      <c r="G51" s="163">
        <f t="shared" si="1"/>
        <v>52083.200000000004</v>
      </c>
    </row>
    <row r="52" spans="1:7" ht="12.75" customHeight="1" x14ac:dyDescent="0.25">
      <c r="A52" s="34"/>
      <c r="B52" s="154" t="s">
        <v>94</v>
      </c>
      <c r="C52" s="155" t="s">
        <v>91</v>
      </c>
      <c r="D52" s="158">
        <v>4</v>
      </c>
      <c r="E52" s="74" t="s">
        <v>31</v>
      </c>
      <c r="F52" s="158">
        <v>10999</v>
      </c>
      <c r="G52" s="163">
        <f t="shared" si="1"/>
        <v>43996</v>
      </c>
    </row>
    <row r="53" spans="1:7" ht="12.75" customHeight="1" x14ac:dyDescent="0.25">
      <c r="A53" s="34"/>
      <c r="B53" s="154" t="s">
        <v>95</v>
      </c>
      <c r="C53" s="155" t="s">
        <v>69</v>
      </c>
      <c r="D53" s="158">
        <v>1</v>
      </c>
      <c r="E53" s="74" t="s">
        <v>26</v>
      </c>
      <c r="F53" s="158">
        <v>1084</v>
      </c>
      <c r="G53" s="163">
        <f t="shared" si="1"/>
        <v>1084</v>
      </c>
    </row>
    <row r="54" spans="1:7" ht="12.75" customHeight="1" x14ac:dyDescent="0.25">
      <c r="A54" s="34"/>
      <c r="B54" s="154" t="s">
        <v>96</v>
      </c>
      <c r="C54" s="155" t="s">
        <v>91</v>
      </c>
      <c r="D54" s="158">
        <v>1</v>
      </c>
      <c r="E54" s="74" t="s">
        <v>26</v>
      </c>
      <c r="F54" s="158">
        <v>21100</v>
      </c>
      <c r="G54" s="163">
        <f t="shared" si="1"/>
        <v>21100</v>
      </c>
    </row>
    <row r="55" spans="1:7" ht="12.75" customHeight="1" x14ac:dyDescent="0.25">
      <c r="A55" s="34"/>
      <c r="B55" s="154" t="s">
        <v>97</v>
      </c>
      <c r="C55" s="155" t="s">
        <v>91</v>
      </c>
      <c r="D55" s="156">
        <v>0.1</v>
      </c>
      <c r="E55" s="74" t="s">
        <v>105</v>
      </c>
      <c r="F55" s="158">
        <v>97800</v>
      </c>
      <c r="G55" s="163">
        <f t="shared" si="1"/>
        <v>9780</v>
      </c>
    </row>
    <row r="56" spans="1:7" ht="12.75" customHeight="1" x14ac:dyDescent="0.25">
      <c r="A56" s="34"/>
      <c r="B56" s="154" t="s">
        <v>40</v>
      </c>
      <c r="C56" s="155" t="s">
        <v>91</v>
      </c>
      <c r="D56" s="156">
        <v>0.5</v>
      </c>
      <c r="E56" s="74" t="s">
        <v>105</v>
      </c>
      <c r="F56" s="158">
        <v>27650</v>
      </c>
      <c r="G56" s="163">
        <f t="shared" si="1"/>
        <v>13825</v>
      </c>
    </row>
    <row r="57" spans="1:7" ht="12.75" customHeight="1" x14ac:dyDescent="0.25">
      <c r="A57" s="34"/>
      <c r="B57" s="159" t="s">
        <v>98</v>
      </c>
      <c r="C57" s="160" t="s">
        <v>89</v>
      </c>
      <c r="D57" s="161">
        <v>100</v>
      </c>
      <c r="E57" s="104" t="s">
        <v>103</v>
      </c>
      <c r="F57" s="161">
        <v>735</v>
      </c>
      <c r="G57" s="164">
        <f>(D57*F57)</f>
        <v>73500</v>
      </c>
    </row>
    <row r="58" spans="1:7" ht="12.75" customHeight="1" x14ac:dyDescent="0.25">
      <c r="A58" s="34"/>
      <c r="B58" s="154" t="s">
        <v>75</v>
      </c>
      <c r="C58" s="155" t="s">
        <v>89</v>
      </c>
      <c r="D58" s="158">
        <v>350</v>
      </c>
      <c r="E58" s="104" t="s">
        <v>103</v>
      </c>
      <c r="F58" s="158">
        <v>800</v>
      </c>
      <c r="G58" s="163">
        <f t="shared" si="1"/>
        <v>280000</v>
      </c>
    </row>
    <row r="59" spans="1:7" ht="12.75" customHeight="1" x14ac:dyDescent="0.25">
      <c r="A59" s="34"/>
      <c r="B59" s="159" t="s">
        <v>41</v>
      </c>
      <c r="C59" s="160" t="s">
        <v>89</v>
      </c>
      <c r="D59" s="161">
        <v>200</v>
      </c>
      <c r="E59" s="104" t="s">
        <v>103</v>
      </c>
      <c r="F59" s="161">
        <v>760</v>
      </c>
      <c r="G59" s="164">
        <f t="shared" si="1"/>
        <v>152000</v>
      </c>
    </row>
    <row r="60" spans="1:7" ht="13.5" customHeight="1" x14ac:dyDescent="0.25">
      <c r="A60" s="35"/>
      <c r="B60" s="87" t="s">
        <v>43</v>
      </c>
      <c r="C60" s="88"/>
      <c r="D60" s="88"/>
      <c r="E60" s="88"/>
      <c r="F60" s="89"/>
      <c r="G60" s="100">
        <f>SUM(G47:G59)</f>
        <v>769829.8</v>
      </c>
    </row>
    <row r="61" spans="1:7" ht="12" customHeight="1" x14ac:dyDescent="0.25">
      <c r="A61" s="31"/>
      <c r="B61" s="90"/>
      <c r="C61" s="91"/>
      <c r="D61" s="91"/>
      <c r="E61" s="105"/>
      <c r="F61" s="92"/>
      <c r="G61" s="92"/>
    </row>
    <row r="62" spans="1:7" ht="12" customHeight="1" x14ac:dyDescent="0.25">
      <c r="A62" s="35"/>
      <c r="B62" s="79" t="s">
        <v>42</v>
      </c>
      <c r="C62" s="80"/>
      <c r="D62" s="81"/>
      <c r="E62" s="81"/>
      <c r="F62" s="82"/>
      <c r="G62" s="82"/>
    </row>
    <row r="63" spans="1:7" ht="24" customHeight="1" x14ac:dyDescent="0.25">
      <c r="A63" s="35"/>
      <c r="B63" s="93" t="s">
        <v>44</v>
      </c>
      <c r="C63" s="94" t="s">
        <v>37</v>
      </c>
      <c r="D63" s="94" t="s">
        <v>38</v>
      </c>
      <c r="E63" s="93" t="s">
        <v>22</v>
      </c>
      <c r="F63" s="94" t="s">
        <v>23</v>
      </c>
      <c r="G63" s="93" t="s">
        <v>24</v>
      </c>
    </row>
    <row r="64" spans="1:7" ht="12.75" customHeight="1" x14ac:dyDescent="0.25">
      <c r="A64" s="34"/>
      <c r="B64" s="103" t="s">
        <v>72</v>
      </c>
      <c r="C64" s="74" t="s">
        <v>69</v>
      </c>
      <c r="D64" s="74">
        <v>1</v>
      </c>
      <c r="E64" s="74" t="s">
        <v>106</v>
      </c>
      <c r="F64" s="106">
        <v>33000</v>
      </c>
      <c r="G64" s="102">
        <f t="shared" ref="G64:G65" si="2">(D64*F64)</f>
        <v>33000</v>
      </c>
    </row>
    <row r="65" spans="1:7" ht="12.75" customHeight="1" x14ac:dyDescent="0.25">
      <c r="A65" s="33"/>
      <c r="B65" s="103" t="s">
        <v>100</v>
      </c>
      <c r="C65" s="74" t="s">
        <v>69</v>
      </c>
      <c r="D65" s="74">
        <v>1</v>
      </c>
      <c r="E65" s="74" t="s">
        <v>107</v>
      </c>
      <c r="F65" s="106">
        <v>20000</v>
      </c>
      <c r="G65" s="102">
        <f t="shared" si="2"/>
        <v>20000</v>
      </c>
    </row>
    <row r="66" spans="1:7" ht="12.75" customHeight="1" x14ac:dyDescent="0.25">
      <c r="A66" s="33"/>
      <c r="B66" s="75" t="s">
        <v>99</v>
      </c>
      <c r="C66" s="74" t="s">
        <v>69</v>
      </c>
      <c r="D66" s="101">
        <f>(50*100)/25</f>
        <v>200</v>
      </c>
      <c r="E66" s="74" t="str">
        <f>+E42</f>
        <v>Febrero</v>
      </c>
      <c r="F66" s="107">
        <v>110</v>
      </c>
      <c r="G66" s="102">
        <f>(D66*F66)</f>
        <v>22000</v>
      </c>
    </row>
    <row r="67" spans="1:7" ht="13.5" customHeight="1" x14ac:dyDescent="0.25">
      <c r="A67" s="35"/>
      <c r="B67" s="108" t="s">
        <v>45</v>
      </c>
      <c r="C67" s="109"/>
      <c r="D67" s="109"/>
      <c r="E67" s="109"/>
      <c r="F67" s="110"/>
      <c r="G67" s="111">
        <f>SUM(G64:G66)</f>
        <v>75000</v>
      </c>
    </row>
    <row r="68" spans="1:7" ht="12" customHeight="1" x14ac:dyDescent="0.25">
      <c r="A68" s="31"/>
      <c r="B68" s="112"/>
      <c r="C68" s="112"/>
      <c r="D68" s="112"/>
      <c r="E68" s="112"/>
      <c r="F68" s="113"/>
      <c r="G68" s="113"/>
    </row>
    <row r="69" spans="1:7" ht="12" customHeight="1" x14ac:dyDescent="0.25">
      <c r="A69" s="33"/>
      <c r="B69" s="114" t="s">
        <v>46</v>
      </c>
      <c r="C69" s="115"/>
      <c r="D69" s="115"/>
      <c r="E69" s="115"/>
      <c r="F69" s="115"/>
      <c r="G69" s="116">
        <f>G22+G43+G60+G67</f>
        <v>1146829.48</v>
      </c>
    </row>
    <row r="70" spans="1:7" ht="12" customHeight="1" x14ac:dyDescent="0.25">
      <c r="A70" s="33"/>
      <c r="B70" s="117" t="s">
        <v>47</v>
      </c>
      <c r="C70" s="118"/>
      <c r="D70" s="118"/>
      <c r="E70" s="118"/>
      <c r="F70" s="118"/>
      <c r="G70" s="119">
        <f>G69*0.05</f>
        <v>57341.474000000002</v>
      </c>
    </row>
    <row r="71" spans="1:7" ht="12" customHeight="1" x14ac:dyDescent="0.25">
      <c r="A71" s="33"/>
      <c r="B71" s="120" t="s">
        <v>48</v>
      </c>
      <c r="C71" s="121"/>
      <c r="D71" s="121"/>
      <c r="E71" s="121"/>
      <c r="F71" s="121"/>
      <c r="G71" s="122">
        <f>G70+G69</f>
        <v>1204170.9539999999</v>
      </c>
    </row>
    <row r="72" spans="1:7" ht="12" customHeight="1" x14ac:dyDescent="0.25">
      <c r="A72" s="33"/>
      <c r="B72" s="117" t="s">
        <v>49</v>
      </c>
      <c r="C72" s="118"/>
      <c r="D72" s="118"/>
      <c r="E72" s="118"/>
      <c r="F72" s="118"/>
      <c r="G72" s="119">
        <f>G12</f>
        <v>2100000</v>
      </c>
    </row>
    <row r="73" spans="1:7" ht="12" customHeight="1" x14ac:dyDescent="0.25">
      <c r="A73" s="33"/>
      <c r="B73" s="123" t="s">
        <v>50</v>
      </c>
      <c r="C73" s="124"/>
      <c r="D73" s="124"/>
      <c r="E73" s="124"/>
      <c r="F73" s="124"/>
      <c r="G73" s="125">
        <f>G72-G71</f>
        <v>895829.04600000009</v>
      </c>
    </row>
    <row r="74" spans="1:7" ht="12" customHeight="1" x14ac:dyDescent="0.25">
      <c r="A74" s="33"/>
      <c r="B74" s="8" t="s">
        <v>51</v>
      </c>
      <c r="C74" s="9"/>
      <c r="D74" s="9"/>
      <c r="E74" s="9"/>
      <c r="F74" s="9"/>
      <c r="G74" s="5"/>
    </row>
    <row r="75" spans="1:7" ht="12.75" customHeight="1" thickBot="1" x14ac:dyDescent="0.3">
      <c r="A75" s="33"/>
      <c r="B75" s="10"/>
      <c r="C75" s="9"/>
      <c r="D75" s="9"/>
      <c r="E75" s="9"/>
      <c r="F75" s="9"/>
      <c r="G75" s="5"/>
    </row>
    <row r="76" spans="1:7" ht="12" customHeight="1" x14ac:dyDescent="0.25">
      <c r="A76" s="33"/>
      <c r="B76" s="14" t="s">
        <v>52</v>
      </c>
      <c r="C76" s="15"/>
      <c r="D76" s="15"/>
      <c r="E76" s="15"/>
      <c r="F76" s="16"/>
      <c r="G76" s="5"/>
    </row>
    <row r="77" spans="1:7" ht="12" customHeight="1" x14ac:dyDescent="0.25">
      <c r="A77" s="33"/>
      <c r="B77" s="17" t="s">
        <v>53</v>
      </c>
      <c r="C77" s="7"/>
      <c r="D77" s="7"/>
      <c r="E77" s="7"/>
      <c r="F77" s="18"/>
      <c r="G77" s="5"/>
    </row>
    <row r="78" spans="1:7" ht="12" customHeight="1" x14ac:dyDescent="0.25">
      <c r="A78" s="33"/>
      <c r="B78" s="17" t="s">
        <v>54</v>
      </c>
      <c r="C78" s="7"/>
      <c r="D78" s="7"/>
      <c r="E78" s="7"/>
      <c r="F78" s="18"/>
      <c r="G78" s="5"/>
    </row>
    <row r="79" spans="1:7" ht="12" customHeight="1" x14ac:dyDescent="0.25">
      <c r="A79" s="33"/>
      <c r="B79" s="17" t="s">
        <v>55</v>
      </c>
      <c r="C79" s="7"/>
      <c r="D79" s="7"/>
      <c r="E79" s="7"/>
      <c r="F79" s="18"/>
      <c r="G79" s="5"/>
    </row>
    <row r="80" spans="1:7" ht="12" customHeight="1" x14ac:dyDescent="0.25">
      <c r="A80" s="33"/>
      <c r="B80" s="17" t="s">
        <v>56</v>
      </c>
      <c r="C80" s="7"/>
      <c r="D80" s="7"/>
      <c r="E80" s="7"/>
      <c r="F80" s="18"/>
      <c r="G80" s="5"/>
    </row>
    <row r="81" spans="1:7" ht="12" customHeight="1" x14ac:dyDescent="0.25">
      <c r="A81" s="33"/>
      <c r="B81" s="17" t="s">
        <v>57</v>
      </c>
      <c r="C81" s="7"/>
      <c r="D81" s="7"/>
      <c r="E81" s="7"/>
      <c r="F81" s="18"/>
      <c r="G81" s="5"/>
    </row>
    <row r="82" spans="1:7" ht="12.75" customHeight="1" thickBot="1" x14ac:dyDescent="0.3">
      <c r="A82" s="33"/>
      <c r="B82" s="19" t="s">
        <v>58</v>
      </c>
      <c r="C82" s="20"/>
      <c r="D82" s="20"/>
      <c r="E82" s="20"/>
      <c r="F82" s="21"/>
      <c r="G82" s="5"/>
    </row>
    <row r="83" spans="1:7" ht="12.75" customHeight="1" x14ac:dyDescent="0.25">
      <c r="A83" s="33"/>
      <c r="B83" s="12"/>
      <c r="C83" s="7"/>
      <c r="D83" s="7"/>
      <c r="E83" s="7"/>
      <c r="F83" s="7"/>
      <c r="G83" s="5"/>
    </row>
    <row r="84" spans="1:7" ht="15" customHeight="1" thickBot="1" x14ac:dyDescent="0.3">
      <c r="A84" s="33"/>
      <c r="B84" s="167" t="s">
        <v>59</v>
      </c>
      <c r="C84" s="168"/>
      <c r="D84" s="40"/>
      <c r="E84" s="2"/>
      <c r="F84" s="2"/>
      <c r="G84" s="5"/>
    </row>
    <row r="85" spans="1:7" ht="12" customHeight="1" x14ac:dyDescent="0.25">
      <c r="A85" s="33"/>
      <c r="B85" s="41" t="s">
        <v>44</v>
      </c>
      <c r="C85" s="42" t="s">
        <v>73</v>
      </c>
      <c r="D85" s="43" t="s">
        <v>60</v>
      </c>
      <c r="E85" s="2"/>
      <c r="F85" s="2"/>
      <c r="G85" s="5"/>
    </row>
    <row r="86" spans="1:7" ht="12" customHeight="1" x14ac:dyDescent="0.25">
      <c r="A86" s="33"/>
      <c r="B86" s="44" t="s">
        <v>61</v>
      </c>
      <c r="C86" s="45">
        <f>+G22</f>
        <v>20000</v>
      </c>
      <c r="D86" s="46">
        <f>(C86/C92)</f>
        <v>1.6608937405078784E-2</v>
      </c>
      <c r="E86" s="2"/>
      <c r="F86" s="2"/>
      <c r="G86" s="5"/>
    </row>
    <row r="87" spans="1:7" ht="12" customHeight="1" x14ac:dyDescent="0.25">
      <c r="A87" s="33"/>
      <c r="B87" s="44" t="s">
        <v>62</v>
      </c>
      <c r="C87" s="47">
        <f>+G27</f>
        <v>0</v>
      </c>
      <c r="D87" s="46">
        <v>0</v>
      </c>
      <c r="E87" s="2"/>
      <c r="F87" s="2"/>
      <c r="G87" s="5"/>
    </row>
    <row r="88" spans="1:7" ht="12" customHeight="1" x14ac:dyDescent="0.25">
      <c r="A88" s="33"/>
      <c r="B88" s="44" t="s">
        <v>63</v>
      </c>
      <c r="C88" s="45">
        <f>+G43</f>
        <v>281999.68</v>
      </c>
      <c r="D88" s="46">
        <f>(C88/C92)</f>
        <v>0.23418575166861233</v>
      </c>
      <c r="E88" s="2"/>
      <c r="F88" s="2"/>
      <c r="G88" s="5"/>
    </row>
    <row r="89" spans="1:7" ht="12" customHeight="1" x14ac:dyDescent="0.25">
      <c r="A89" s="33"/>
      <c r="B89" s="44" t="s">
        <v>36</v>
      </c>
      <c r="C89" s="45">
        <f>+G60</f>
        <v>769829.8</v>
      </c>
      <c r="D89" s="46">
        <f>(C89/C92)</f>
        <v>0.63930274803821596</v>
      </c>
      <c r="E89" s="2"/>
      <c r="F89" s="2"/>
      <c r="G89" s="5"/>
    </row>
    <row r="90" spans="1:7" ht="12" customHeight="1" x14ac:dyDescent="0.25">
      <c r="A90" s="33"/>
      <c r="B90" s="44" t="s">
        <v>64</v>
      </c>
      <c r="C90" s="48">
        <f>+G67</f>
        <v>75000</v>
      </c>
      <c r="D90" s="46">
        <f>(C90/C92)</f>
        <v>6.2283515269045436E-2</v>
      </c>
      <c r="E90" s="4"/>
      <c r="F90" s="4"/>
      <c r="G90" s="5"/>
    </row>
    <row r="91" spans="1:7" ht="12" customHeight="1" x14ac:dyDescent="0.25">
      <c r="A91" s="33"/>
      <c r="B91" s="44" t="s">
        <v>65</v>
      </c>
      <c r="C91" s="48">
        <f>+G70</f>
        <v>57341.474000000002</v>
      </c>
      <c r="D91" s="46">
        <f>(C91/C92)</f>
        <v>4.7619047619047623E-2</v>
      </c>
      <c r="E91" s="4"/>
      <c r="F91" s="4"/>
      <c r="G91" s="5"/>
    </row>
    <row r="92" spans="1:7" ht="12.75" customHeight="1" thickBot="1" x14ac:dyDescent="0.3">
      <c r="A92" s="33"/>
      <c r="B92" s="49" t="s">
        <v>74</v>
      </c>
      <c r="C92" s="50">
        <f>SUM(C86:C91)</f>
        <v>1204170.9539999999</v>
      </c>
      <c r="D92" s="51">
        <f>SUM(D86:D91)</f>
        <v>1</v>
      </c>
      <c r="E92" s="4"/>
      <c r="F92" s="4"/>
      <c r="G92" s="5"/>
    </row>
    <row r="93" spans="1:7" ht="12" customHeight="1" x14ac:dyDescent="0.25">
      <c r="A93" s="33"/>
      <c r="B93" s="10"/>
      <c r="C93" s="9"/>
      <c r="D93" s="9"/>
      <c r="E93" s="9"/>
      <c r="F93" s="9"/>
      <c r="G93" s="5"/>
    </row>
    <row r="94" spans="1:7" ht="12.75" customHeight="1" x14ac:dyDescent="0.25">
      <c r="A94" s="33"/>
      <c r="B94" s="11"/>
      <c r="C94" s="9"/>
      <c r="D94" s="9"/>
      <c r="E94" s="9"/>
      <c r="F94" s="9"/>
      <c r="G94" s="5"/>
    </row>
    <row r="95" spans="1:7" ht="12" customHeight="1" thickBot="1" x14ac:dyDescent="0.3">
      <c r="A95" s="38"/>
      <c r="B95" s="23"/>
      <c r="C95" s="24" t="s">
        <v>66</v>
      </c>
      <c r="D95" s="25"/>
      <c r="E95" s="26"/>
      <c r="F95" s="3"/>
      <c r="G95" s="5"/>
    </row>
    <row r="96" spans="1:7" ht="12" customHeight="1" x14ac:dyDescent="0.25">
      <c r="A96" s="33"/>
      <c r="B96" s="27" t="s">
        <v>77</v>
      </c>
      <c r="C96" s="28">
        <v>55</v>
      </c>
      <c r="D96" s="28">
        <v>60</v>
      </c>
      <c r="E96" s="29">
        <v>65</v>
      </c>
      <c r="F96" s="22"/>
      <c r="G96" s="6"/>
    </row>
    <row r="97" spans="1:7" ht="12.75" customHeight="1" thickBot="1" x14ac:dyDescent="0.3">
      <c r="A97" s="33"/>
      <c r="B97" s="36" t="s">
        <v>67</v>
      </c>
      <c r="C97" s="37">
        <f>(G71/C96)</f>
        <v>21894.017345454544</v>
      </c>
      <c r="D97" s="37">
        <f>(G71/D96)</f>
        <v>20069.515899999999</v>
      </c>
      <c r="E97" s="39">
        <f>(G71/E96)</f>
        <v>18525.706984615383</v>
      </c>
      <c r="F97" s="22"/>
      <c r="G97" s="6"/>
    </row>
    <row r="98" spans="1:7" ht="15.6" customHeight="1" x14ac:dyDescent="0.25">
      <c r="A98" s="33"/>
      <c r="B98" s="13" t="s">
        <v>68</v>
      </c>
      <c r="C98" s="7"/>
      <c r="D98" s="7"/>
      <c r="E98" s="7"/>
      <c r="F98" s="7"/>
      <c r="G98" s="7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primavera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Rebolledo Bahamondes Jenny Iris</cp:lastModifiedBy>
  <cp:revision/>
  <dcterms:created xsi:type="dcterms:W3CDTF">2020-11-27T12:49:26Z</dcterms:created>
  <dcterms:modified xsi:type="dcterms:W3CDTF">2023-04-19T14:04:24Z</dcterms:modified>
  <cp:category/>
  <cp:contentStatus/>
</cp:coreProperties>
</file>