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5" i="1" l="1"/>
  <c r="F59" i="1"/>
  <c r="F58" i="1"/>
  <c r="F57" i="1"/>
  <c r="F56" i="1"/>
  <c r="F55" i="1"/>
  <c r="F54" i="1"/>
  <c r="F53" i="1"/>
  <c r="F52" i="1"/>
  <c r="F51" i="1"/>
  <c r="F49" i="1"/>
  <c r="F48" i="1"/>
  <c r="F47" i="1"/>
  <c r="F42" i="1"/>
  <c r="F41" i="1"/>
  <c r="F40" i="1"/>
  <c r="F39" i="1"/>
  <c r="F38" i="1"/>
  <c r="F37" i="1"/>
  <c r="F36" i="1"/>
  <c r="F35" i="1"/>
  <c r="F34" i="1"/>
  <c r="F33" i="1"/>
  <c r="F32" i="1"/>
  <c r="F31" i="1"/>
  <c r="D66" i="1" l="1"/>
  <c r="C66" i="1" l="1"/>
  <c r="F12" i="1" l="1"/>
  <c r="F66" i="1" l="1"/>
  <c r="F64" i="1" l="1"/>
  <c r="F67" i="1" s="1"/>
  <c r="F21" i="1" l="1"/>
  <c r="B90" i="1" l="1"/>
  <c r="F60" i="1" l="1"/>
  <c r="B87" i="1" l="1"/>
  <c r="F72" i="1" l="1"/>
  <c r="F22" i="1" l="1"/>
  <c r="B86" i="1" s="1"/>
  <c r="F43" i="1"/>
  <c r="B88" i="1" s="1"/>
  <c r="B89" i="1" l="1"/>
  <c r="F69" i="1"/>
  <c r="F70" i="1" s="1"/>
  <c r="B91" i="1" s="1"/>
  <c r="F71" i="1" l="1"/>
  <c r="B97" i="1" s="1"/>
  <c r="B92" i="1"/>
  <c r="C91" i="1" s="1"/>
  <c r="F73" i="1" l="1"/>
  <c r="D97" i="1"/>
  <c r="C97" i="1"/>
  <c r="C88" i="1"/>
  <c r="C90" i="1"/>
  <c r="C86" i="1"/>
  <c r="C89" i="1"/>
  <c r="C92" i="1" l="1"/>
</calcChain>
</file>

<file path=xl/sharedStrings.xml><?xml version="1.0" encoding="utf-8"?>
<sst xmlns="http://schemas.openxmlformats.org/spreadsheetml/2006/main" count="178" uniqueCount="111">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</sst>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2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49" fontId="5" fillId="7" borderId="50" xfId="0" applyNumberFormat="1" applyFont="1" applyFill="1" applyBorder="1" applyAlignment="1">
      <alignment vertical="center"/>
    </xf>
    <xf numFmtId="166" fontId="5" fillId="7" borderId="51" xfId="0" applyNumberFormat="1" applyFont="1" applyFill="1" applyBorder="1" applyAlignment="1">
      <alignment vertical="center"/>
    </xf>
    <xf numFmtId="166" fontId="5" fillId="7" borderId="52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48" xfId="0" applyNumberFormat="1" applyFont="1" applyFill="1" applyBorder="1" applyAlignment="1">
      <alignment vertical="center"/>
    </xf>
    <xf numFmtId="3" fontId="15" fillId="2" borderId="28" xfId="0" applyNumberFormat="1" applyFont="1" applyFill="1" applyBorder="1" applyAlignment="1">
      <alignment vertical="center"/>
    </xf>
    <xf numFmtId="9" fontId="16" fillId="2" borderId="49" xfId="0" applyNumberFormat="1" applyFont="1" applyFill="1" applyBorder="1"/>
    <xf numFmtId="0" fontId="15" fillId="2" borderId="28" xfId="0" applyNumberFormat="1" applyFont="1" applyFill="1" applyBorder="1" applyAlignment="1">
      <alignment vertical="center"/>
    </xf>
    <xf numFmtId="166" fontId="15" fillId="2" borderId="28" xfId="0" applyNumberFormat="1" applyFont="1" applyFill="1" applyBorder="1" applyAlignment="1">
      <alignment vertical="center"/>
    </xf>
    <xf numFmtId="49" fontId="15" fillId="7" borderId="50" xfId="0" applyNumberFormat="1" applyFont="1" applyFill="1" applyBorder="1" applyAlignment="1">
      <alignment vertical="center"/>
    </xf>
    <xf numFmtId="166" fontId="15" fillId="7" borderId="51" xfId="0" applyNumberFormat="1" applyFont="1" applyFill="1" applyBorder="1" applyAlignment="1">
      <alignment vertical="center"/>
    </xf>
    <xf numFmtId="9" fontId="15" fillId="7" borderId="52" xfId="0" applyNumberFormat="1" applyFont="1" applyFill="1" applyBorder="1" applyAlignment="1">
      <alignment vertical="center"/>
    </xf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7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29" xfId="0" applyFont="1" applyFill="1" applyBorder="1"/>
    <xf numFmtId="0" fontId="16" fillId="2" borderId="30" xfId="0" applyFont="1" applyFill="1" applyBorder="1" applyAlignment="1">
      <alignment horizontal="left"/>
    </xf>
    <xf numFmtId="0" fontId="16" fillId="2" borderId="30" xfId="0" applyFont="1" applyFill="1" applyBorder="1"/>
    <xf numFmtId="49" fontId="17" fillId="5" borderId="31" xfId="0" applyNumberFormat="1" applyFont="1" applyFill="1" applyBorder="1" applyAlignment="1">
      <alignment vertical="center"/>
    </xf>
    <xf numFmtId="0" fontId="16" fillId="2" borderId="32" xfId="0" applyFont="1" applyFill="1" applyBorder="1" applyAlignment="1">
      <alignment vertical="center"/>
    </xf>
    <xf numFmtId="0" fontId="16" fillId="2" borderId="27" xfId="0" applyFont="1" applyFill="1" applyBorder="1" applyAlignment="1">
      <alignment vertical="center"/>
    </xf>
    <xf numFmtId="49" fontId="17" fillId="3" borderId="28" xfId="0" applyNumberFormat="1" applyFont="1" applyFill="1" applyBorder="1" applyAlignment="1">
      <alignment horizontal="center" vertical="center" wrapText="1"/>
    </xf>
    <xf numFmtId="3" fontId="21" fillId="0" borderId="33" xfId="0" applyNumberFormat="1" applyFont="1" applyBorder="1" applyAlignment="1">
      <alignment horizontal="center"/>
    </xf>
    <xf numFmtId="3" fontId="21" fillId="0" borderId="33" xfId="0" applyNumberFormat="1" applyFont="1" applyBorder="1"/>
    <xf numFmtId="49" fontId="19" fillId="3" borderId="28" xfId="0" applyNumberFormat="1" applyFont="1" applyFill="1" applyBorder="1" applyAlignment="1">
      <alignment vertical="center"/>
    </xf>
    <xf numFmtId="0" fontId="19" fillId="3" borderId="28" xfId="0" applyFont="1" applyFill="1" applyBorder="1" applyAlignment="1">
      <alignment horizontal="center" vertical="center"/>
    </xf>
    <xf numFmtId="3" fontId="16" fillId="2" borderId="30" xfId="0" applyNumberFormat="1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vertical="center"/>
    </xf>
    <xf numFmtId="0" fontId="16" fillId="2" borderId="34" xfId="0" applyFont="1" applyFill="1" applyBorder="1" applyAlignment="1">
      <alignment horizontal="center" vertical="center"/>
    </xf>
    <xf numFmtId="49" fontId="19" fillId="3" borderId="34" xfId="0" applyNumberFormat="1" applyFont="1" applyFill="1" applyBorder="1" applyAlignment="1">
      <alignment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vertical="center"/>
    </xf>
    <xf numFmtId="0" fontId="16" fillId="2" borderId="37" xfId="0" applyFont="1" applyFill="1" applyBorder="1"/>
    <xf numFmtId="0" fontId="16" fillId="2" borderId="38" xfId="0" applyFont="1" applyFill="1" applyBorder="1"/>
    <xf numFmtId="3" fontId="16" fillId="2" borderId="38" xfId="0" applyNumberFormat="1" applyFont="1" applyFill="1" applyBorder="1"/>
    <xf numFmtId="49" fontId="17" fillId="3" borderId="31" xfId="0" applyNumberFormat="1" applyFont="1" applyFill="1" applyBorder="1" applyAlignment="1">
      <alignment horizontal="center" vertical="center"/>
    </xf>
    <xf numFmtId="49" fontId="17" fillId="3" borderId="31" xfId="0" applyNumberFormat="1" applyFont="1" applyFill="1" applyBorder="1" applyAlignment="1">
      <alignment horizontal="center" vertical="center" wrapText="1"/>
    </xf>
    <xf numFmtId="3" fontId="21" fillId="0" borderId="33" xfId="0" applyNumberFormat="1" applyFont="1" applyFill="1" applyBorder="1"/>
    <xf numFmtId="3" fontId="21" fillId="0" borderId="33" xfId="0" applyNumberFormat="1" applyFont="1" applyFill="1" applyBorder="1" applyAlignment="1">
      <alignment horizontal="right"/>
    </xf>
    <xf numFmtId="3" fontId="16" fillId="0" borderId="28" xfId="0" applyNumberFormat="1" applyFont="1" applyFill="1" applyBorder="1" applyAlignment="1">
      <alignment horizontal="right" wrapText="1"/>
    </xf>
    <xf numFmtId="3" fontId="18" fillId="0" borderId="33" xfId="0" applyNumberFormat="1" applyFont="1" applyFill="1" applyBorder="1" applyAlignment="1">
      <alignment horizontal="left"/>
    </xf>
    <xf numFmtId="3" fontId="18" fillId="0" borderId="33" xfId="0" applyNumberFormat="1" applyFont="1" applyFill="1" applyBorder="1" applyAlignment="1">
      <alignment horizontal="right"/>
    </xf>
    <xf numFmtId="3" fontId="19" fillId="3" borderId="34" xfId="0" applyNumberFormat="1" applyFont="1" applyFill="1" applyBorder="1" applyAlignment="1">
      <alignment vertical="center"/>
    </xf>
    <xf numFmtId="3" fontId="18" fillId="0" borderId="33" xfId="0" applyNumberFormat="1" applyFont="1" applyBorder="1" applyAlignment="1">
      <alignment horizontal="center"/>
    </xf>
    <xf numFmtId="3" fontId="16" fillId="2" borderId="28" xfId="0" applyNumberFormat="1" applyFont="1" applyFill="1" applyBorder="1"/>
    <xf numFmtId="3" fontId="21" fillId="0" borderId="33" xfId="0" applyNumberFormat="1" applyFont="1" applyBorder="1" applyAlignment="1">
      <alignment wrapText="1"/>
    </xf>
    <xf numFmtId="3" fontId="21" fillId="0" borderId="53" xfId="0" applyNumberFormat="1" applyFont="1" applyBorder="1" applyAlignment="1">
      <alignment horizontal="center"/>
    </xf>
    <xf numFmtId="0" fontId="16" fillId="2" borderId="38" xfId="0" applyFont="1" applyFill="1" applyBorder="1" applyAlignment="1">
      <alignment horizontal="center"/>
    </xf>
    <xf numFmtId="3" fontId="21" fillId="9" borderId="33" xfId="0" applyNumberFormat="1" applyFont="1" applyFill="1" applyBorder="1" applyAlignment="1"/>
    <xf numFmtId="3" fontId="18" fillId="0" borderId="33" xfId="0" applyNumberFormat="1" applyFont="1" applyBorder="1" applyAlignment="1"/>
    <xf numFmtId="49" fontId="19" fillId="3" borderId="39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center" vertical="center"/>
    </xf>
    <xf numFmtId="0" fontId="19" fillId="3" borderId="39" xfId="0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0" fontId="16" fillId="2" borderId="40" xfId="0" applyFont="1" applyFill="1" applyBorder="1"/>
    <xf numFmtId="3" fontId="16" fillId="2" borderId="40" xfId="0" applyNumberFormat="1" applyFont="1" applyFill="1" applyBorder="1"/>
    <xf numFmtId="49" fontId="17" fillId="5" borderId="41" xfId="0" applyNumberFormat="1" applyFont="1" applyFill="1" applyBorder="1" applyAlignment="1">
      <alignment vertical="center"/>
    </xf>
    <xf numFmtId="0" fontId="17" fillId="5" borderId="42" xfId="0" applyFont="1" applyFill="1" applyBorder="1" applyAlignment="1">
      <alignment vertical="center"/>
    </xf>
    <xf numFmtId="165" fontId="17" fillId="5" borderId="43" xfId="0" applyNumberFormat="1" applyFont="1" applyFill="1" applyBorder="1" applyAlignment="1">
      <alignment vertical="center"/>
    </xf>
    <xf numFmtId="49" fontId="17" fillId="3" borderId="44" xfId="0" applyNumberFormat="1" applyFont="1" applyFill="1" applyBorder="1" applyAlignment="1">
      <alignment vertical="center"/>
    </xf>
    <xf numFmtId="0" fontId="17" fillId="3" borderId="34" xfId="0" applyFont="1" applyFill="1" applyBorder="1" applyAlignment="1">
      <alignment vertical="center"/>
    </xf>
    <xf numFmtId="165" fontId="17" fillId="3" borderId="45" xfId="0" applyNumberFormat="1" applyFont="1" applyFill="1" applyBorder="1" applyAlignment="1">
      <alignment vertical="center"/>
    </xf>
    <xf numFmtId="49" fontId="17" fillId="5" borderId="44" xfId="0" applyNumberFormat="1" applyFont="1" applyFill="1" applyBorder="1" applyAlignment="1">
      <alignment vertical="center"/>
    </xf>
    <xf numFmtId="0" fontId="17" fillId="5" borderId="34" xfId="0" applyFont="1" applyFill="1" applyBorder="1" applyAlignment="1">
      <alignment vertical="center"/>
    </xf>
    <xf numFmtId="165" fontId="17" fillId="5" borderId="45" xfId="0" applyNumberFormat="1" applyFont="1" applyFill="1" applyBorder="1" applyAlignment="1">
      <alignment vertical="center"/>
    </xf>
    <xf numFmtId="49" fontId="17" fillId="5" borderId="46" xfId="0" applyNumberFormat="1" applyFont="1" applyFill="1" applyBorder="1" applyAlignment="1">
      <alignment vertical="center"/>
    </xf>
    <xf numFmtId="0" fontId="17" fillId="5" borderId="47" xfId="0" applyFont="1" applyFill="1" applyBorder="1" applyAlignment="1">
      <alignment vertical="center"/>
    </xf>
    <xf numFmtId="165" fontId="17" fillId="5" borderId="47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3" xfId="1" applyNumberFormat="1" applyFont="1" applyBorder="1" applyAlignment="1">
      <alignment horizontal="right"/>
    </xf>
    <xf numFmtId="3" fontId="21" fillId="0" borderId="33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28" xfId="0" applyFont="1" applyFill="1" applyBorder="1" applyAlignment="1">
      <alignment horizontal="right" vertical="center"/>
    </xf>
    <xf numFmtId="3" fontId="19" fillId="3" borderId="28" xfId="0" applyNumberFormat="1" applyFont="1" applyFill="1" applyBorder="1" applyAlignment="1">
      <alignment horizontal="right" vertical="center"/>
    </xf>
    <xf numFmtId="0" fontId="19" fillId="3" borderId="34" xfId="0" applyFont="1" applyFill="1" applyBorder="1" applyAlignment="1">
      <alignment horizontal="right" vertical="center"/>
    </xf>
    <xf numFmtId="3" fontId="19" fillId="3" borderId="34" xfId="0" applyNumberFormat="1" applyFont="1" applyFill="1" applyBorder="1" applyAlignment="1">
      <alignment horizontal="right" vertical="center"/>
    </xf>
    <xf numFmtId="3" fontId="21" fillId="0" borderId="55" xfId="0" applyNumberFormat="1" applyFont="1" applyFill="1" applyBorder="1" applyAlignment="1">
      <alignment horizontal="left" vertical="center" wrapText="1"/>
    </xf>
    <xf numFmtId="49" fontId="16" fillId="0" borderId="56" xfId="0" applyNumberFormat="1" applyFont="1" applyFill="1" applyBorder="1" applyAlignment="1">
      <alignment horizontal="center" wrapText="1"/>
    </xf>
    <xf numFmtId="169" fontId="16" fillId="0" borderId="56" xfId="0" applyNumberFormat="1" applyFont="1" applyFill="1" applyBorder="1" applyAlignment="1">
      <alignment horizontal="right" wrapText="1"/>
    </xf>
    <xf numFmtId="49" fontId="16" fillId="0" borderId="28" xfId="0" applyNumberFormat="1" applyFont="1" applyFill="1" applyBorder="1" applyAlignment="1">
      <alignment horizontal="center" wrapText="1"/>
    </xf>
    <xf numFmtId="169" fontId="16" fillId="0" borderId="28" xfId="0" applyNumberFormat="1" applyFont="1" applyFill="1" applyBorder="1" applyAlignment="1">
      <alignment horizontal="right" wrapText="1"/>
    </xf>
    <xf numFmtId="49" fontId="16" fillId="0" borderId="28" xfId="0" applyNumberFormat="1" applyFont="1" applyFill="1" applyBorder="1" applyAlignment="1">
      <alignment wrapText="1"/>
    </xf>
    <xf numFmtId="3" fontId="18" fillId="0" borderId="53" xfId="0" applyNumberFormat="1" applyFont="1" applyFill="1" applyBorder="1" applyAlignment="1">
      <alignment horizontal="left"/>
    </xf>
    <xf numFmtId="49" fontId="16" fillId="0" borderId="54" xfId="0" applyNumberFormat="1" applyFont="1" applyFill="1" applyBorder="1" applyAlignment="1">
      <alignment horizontal="center" wrapText="1"/>
    </xf>
    <xf numFmtId="0" fontId="16" fillId="0" borderId="54" xfId="0" applyNumberFormat="1" applyFont="1" applyFill="1" applyBorder="1" applyAlignment="1">
      <alignment horizontal="right" wrapText="1"/>
    </xf>
    <xf numFmtId="3" fontId="16" fillId="0" borderId="56" xfId="0" applyNumberFormat="1" applyFont="1" applyFill="1" applyBorder="1" applyAlignment="1">
      <alignment horizontal="right" wrapText="1"/>
    </xf>
    <xf numFmtId="3" fontId="16" fillId="0" borderId="54" xfId="0" applyNumberFormat="1" applyFont="1" applyFill="1" applyBorder="1" applyAlignment="1">
      <alignment horizontal="right" wrapText="1"/>
    </xf>
    <xf numFmtId="3" fontId="16" fillId="0" borderId="55" xfId="3" applyNumberFormat="1" applyFont="1" applyBorder="1" applyAlignment="1">
      <alignment horizontal="left"/>
    </xf>
    <xf numFmtId="3" fontId="16" fillId="0" borderId="55" xfId="3" applyNumberFormat="1" applyFont="1" applyBorder="1" applyAlignment="1">
      <alignment horizontal="center"/>
    </xf>
    <xf numFmtId="3" fontId="16" fillId="0" borderId="55" xfId="3" applyNumberFormat="1" applyFont="1" applyBorder="1" applyAlignment="1">
      <alignment horizontal="right"/>
    </xf>
    <xf numFmtId="3" fontId="16" fillId="0" borderId="33" xfId="3" applyNumberFormat="1" applyFont="1" applyBorder="1" applyAlignment="1">
      <alignment horizontal="left"/>
    </xf>
    <xf numFmtId="3" fontId="16" fillId="0" borderId="33" xfId="3" applyNumberFormat="1" applyFont="1" applyBorder="1" applyAlignment="1">
      <alignment horizontal="center"/>
    </xf>
    <xf numFmtId="170" fontId="16" fillId="0" borderId="33" xfId="3" applyNumberFormat="1" applyFont="1" applyBorder="1" applyAlignment="1">
      <alignment horizontal="right"/>
    </xf>
    <xf numFmtId="4" fontId="16" fillId="0" borderId="33" xfId="3" applyNumberFormat="1" applyFont="1" applyBorder="1" applyAlignment="1">
      <alignment horizontal="right"/>
    </xf>
    <xf numFmtId="3" fontId="16" fillId="0" borderId="33" xfId="3" applyNumberFormat="1" applyFont="1" applyBorder="1" applyAlignment="1">
      <alignment horizontal="right"/>
    </xf>
    <xf numFmtId="3" fontId="16" fillId="0" borderId="53" xfId="3" applyNumberFormat="1" applyFont="1" applyBorder="1" applyAlignment="1">
      <alignment horizontal="left"/>
    </xf>
    <xf numFmtId="3" fontId="16" fillId="0" borderId="53" xfId="3" applyNumberFormat="1" applyFont="1" applyBorder="1" applyAlignment="1">
      <alignment horizontal="center"/>
    </xf>
    <xf numFmtId="3" fontId="16" fillId="0" borderId="53" xfId="3" applyNumberFormat="1" applyFont="1" applyBorder="1" applyAlignment="1">
      <alignment horizontal="right"/>
    </xf>
    <xf numFmtId="3" fontId="16" fillId="2" borderId="56" xfId="0" applyNumberFormat="1" applyFont="1" applyFill="1" applyBorder="1" applyAlignment="1">
      <alignment horizontal="right"/>
    </xf>
    <xf numFmtId="3" fontId="16" fillId="2" borderId="28" xfId="0" applyNumberFormat="1" applyFont="1" applyFill="1" applyBorder="1" applyAlignment="1">
      <alignment horizontal="right"/>
    </xf>
    <xf numFmtId="3" fontId="16" fillId="2" borderId="54" xfId="0" applyNumberFormat="1" applyFont="1" applyFill="1" applyBorder="1" applyAlignment="1">
      <alignment horizontal="right"/>
    </xf>
    <xf numFmtId="3" fontId="21" fillId="0" borderId="33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28" xfId="0" applyNumberFormat="1" applyFont="1" applyFill="1" applyBorder="1" applyAlignment="1">
      <alignment horizontal="center" vertical="center"/>
    </xf>
    <xf numFmtId="0" fontId="20" fillId="4" borderId="28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8"/>
  <sheetViews>
    <sheetView showGridLines="0" tabSelected="1" zoomScaleNormal="100" workbookViewId="0">
      <selection activeCell="J10" sqref="J10"/>
    </sheetView>
  </sheetViews>
  <sheetFormatPr baseColWidth="10" defaultColWidth="10.85546875" defaultRowHeight="11.25" customHeight="1" x14ac:dyDescent="0.25"/>
  <cols>
    <col min="1" max="1" width="20.85546875" style="1" customWidth="1"/>
    <col min="2" max="2" width="19.42578125" style="1" customWidth="1"/>
    <col min="3" max="3" width="9.42578125" style="1" customWidth="1"/>
    <col min="4" max="4" width="17.5703125" style="1" customWidth="1"/>
    <col min="5" max="5" width="11" style="1" customWidth="1"/>
    <col min="6" max="6" width="17" style="1" customWidth="1"/>
    <col min="7" max="254" width="10.85546875" style="1" customWidth="1"/>
  </cols>
  <sheetData>
    <row r="1" spans="1:6" ht="15" customHeight="1" x14ac:dyDescent="0.25">
      <c r="A1" s="31"/>
      <c r="B1" s="31"/>
      <c r="C1" s="31"/>
      <c r="D1" s="31"/>
      <c r="E1" s="31"/>
      <c r="F1" s="31"/>
    </row>
    <row r="2" spans="1:6" ht="15" customHeight="1" x14ac:dyDescent="0.25">
      <c r="A2" s="31"/>
      <c r="B2" s="31"/>
      <c r="C2" s="31"/>
      <c r="D2" s="31"/>
      <c r="E2" s="31"/>
      <c r="F2" s="31"/>
    </row>
    <row r="3" spans="1:6" ht="15" customHeight="1" x14ac:dyDescent="0.25">
      <c r="A3" s="31"/>
      <c r="B3" s="31"/>
      <c r="C3" s="31"/>
      <c r="D3" s="31"/>
      <c r="E3" s="31"/>
      <c r="F3" s="31"/>
    </row>
    <row r="4" spans="1:6" ht="15" customHeight="1" x14ac:dyDescent="0.25">
      <c r="A4" s="31"/>
      <c r="B4" s="31"/>
      <c r="C4" s="31"/>
      <c r="D4" s="31"/>
      <c r="E4" s="31"/>
      <c r="F4" s="31"/>
    </row>
    <row r="5" spans="1:6" ht="15" customHeight="1" x14ac:dyDescent="0.25">
      <c r="A5" s="31"/>
      <c r="B5" s="31"/>
      <c r="C5" s="31"/>
      <c r="D5" s="31"/>
      <c r="E5" s="31"/>
      <c r="F5" s="31"/>
    </row>
    <row r="6" spans="1:6" ht="15" customHeight="1" x14ac:dyDescent="0.25">
      <c r="A6" s="31"/>
      <c r="B6" s="31"/>
      <c r="C6" s="31"/>
      <c r="D6" s="31"/>
      <c r="E6" s="31"/>
      <c r="F6" s="31"/>
    </row>
    <row r="7" spans="1:6" ht="15" customHeight="1" x14ac:dyDescent="0.25">
      <c r="A7" s="31"/>
      <c r="B7" s="31"/>
      <c r="C7" s="31"/>
      <c r="D7" s="31"/>
      <c r="E7" s="31"/>
      <c r="F7" s="31"/>
    </row>
    <row r="8" spans="1:6" ht="15" customHeight="1" x14ac:dyDescent="0.25">
      <c r="A8" s="32"/>
      <c r="B8" s="32"/>
      <c r="C8" s="31"/>
      <c r="D8" s="32"/>
      <c r="E8" s="32"/>
      <c r="F8" s="32"/>
    </row>
    <row r="9" spans="1:6" ht="12" customHeight="1" x14ac:dyDescent="0.25">
      <c r="A9" s="51" t="s">
        <v>0</v>
      </c>
      <c r="B9" s="124" t="s">
        <v>101</v>
      </c>
      <c r="C9" s="52"/>
      <c r="D9" s="166" t="s">
        <v>1</v>
      </c>
      <c r="E9" s="167"/>
      <c r="F9" s="121">
        <v>60</v>
      </c>
    </row>
    <row r="10" spans="1:6" ht="38.25" customHeight="1" x14ac:dyDescent="0.25">
      <c r="A10" s="53" t="s">
        <v>2</v>
      </c>
      <c r="B10" s="125" t="s">
        <v>102</v>
      </c>
      <c r="C10" s="52"/>
      <c r="D10" s="164" t="s">
        <v>3</v>
      </c>
      <c r="E10" s="165"/>
      <c r="F10" s="122">
        <v>45323</v>
      </c>
    </row>
    <row r="11" spans="1:6" ht="18" customHeight="1" x14ac:dyDescent="0.25">
      <c r="A11" s="53" t="s">
        <v>4</v>
      </c>
      <c r="B11" s="56" t="s">
        <v>5</v>
      </c>
      <c r="C11" s="52"/>
      <c r="D11" s="164" t="s">
        <v>6</v>
      </c>
      <c r="E11" s="165"/>
      <c r="F11" s="123">
        <v>35000</v>
      </c>
    </row>
    <row r="12" spans="1:6" ht="11.25" customHeight="1" x14ac:dyDescent="0.25">
      <c r="A12" s="53" t="s">
        <v>7</v>
      </c>
      <c r="B12" s="56" t="s">
        <v>8</v>
      </c>
      <c r="C12" s="52"/>
      <c r="D12" s="54" t="s">
        <v>9</v>
      </c>
      <c r="E12" s="55"/>
      <c r="F12" s="161">
        <f>F9*F11</f>
        <v>2100000</v>
      </c>
    </row>
    <row r="13" spans="1:6" ht="11.25" customHeight="1" x14ac:dyDescent="0.25">
      <c r="A13" s="53" t="s">
        <v>10</v>
      </c>
      <c r="B13" s="126" t="s">
        <v>109</v>
      </c>
      <c r="C13" s="52"/>
      <c r="D13" s="164" t="s">
        <v>11</v>
      </c>
      <c r="E13" s="165"/>
      <c r="F13" s="56" t="s">
        <v>12</v>
      </c>
    </row>
    <row r="14" spans="1:6" ht="13.5" customHeight="1" x14ac:dyDescent="0.25">
      <c r="A14" s="53" t="s">
        <v>13</v>
      </c>
      <c r="B14" s="127" t="s">
        <v>110</v>
      </c>
      <c r="C14" s="52"/>
      <c r="D14" s="164" t="s">
        <v>14</v>
      </c>
      <c r="E14" s="165"/>
      <c r="F14" s="122" t="s">
        <v>71</v>
      </c>
    </row>
    <row r="15" spans="1:6" ht="25.5" customHeight="1" x14ac:dyDescent="0.25">
      <c r="A15" s="53" t="s">
        <v>15</v>
      </c>
      <c r="B15" s="122">
        <v>44986</v>
      </c>
      <c r="C15" s="52"/>
      <c r="D15" s="168" t="s">
        <v>16</v>
      </c>
      <c r="E15" s="169"/>
      <c r="F15" s="56" t="s">
        <v>76</v>
      </c>
    </row>
    <row r="16" spans="1:6" ht="12" customHeight="1" x14ac:dyDescent="0.25">
      <c r="A16" s="57"/>
      <c r="B16" s="58"/>
      <c r="C16" s="59"/>
      <c r="D16" s="60"/>
      <c r="E16" s="60"/>
      <c r="F16" s="61"/>
    </row>
    <row r="17" spans="1:254" ht="12" customHeight="1" x14ac:dyDescent="0.25">
      <c r="A17" s="170" t="s">
        <v>17</v>
      </c>
      <c r="B17" s="171"/>
      <c r="C17" s="171"/>
      <c r="D17" s="171"/>
      <c r="E17" s="171"/>
      <c r="F17" s="171"/>
    </row>
    <row r="18" spans="1:254" ht="12" customHeight="1" x14ac:dyDescent="0.25">
      <c r="A18" s="62"/>
      <c r="B18" s="63"/>
      <c r="C18" s="63"/>
      <c r="D18" s="63"/>
      <c r="E18" s="64"/>
      <c r="F18" s="64"/>
    </row>
    <row r="19" spans="1:254" ht="12" customHeight="1" x14ac:dyDescent="0.25">
      <c r="A19" s="65" t="s">
        <v>18</v>
      </c>
      <c r="B19" s="66"/>
      <c r="C19" s="67"/>
      <c r="D19" s="67"/>
      <c r="E19" s="67"/>
      <c r="F19" s="67"/>
    </row>
    <row r="20" spans="1:254" ht="24" customHeight="1" x14ac:dyDescent="0.25">
      <c r="A20" s="68" t="s">
        <v>19</v>
      </c>
      <c r="B20" s="68" t="s">
        <v>20</v>
      </c>
      <c r="C20" s="68" t="s">
        <v>21</v>
      </c>
      <c r="D20" s="68" t="s">
        <v>22</v>
      </c>
      <c r="E20" s="68" t="s">
        <v>23</v>
      </c>
      <c r="F20" s="68" t="s">
        <v>24</v>
      </c>
    </row>
    <row r="21" spans="1:254" ht="12.75" customHeight="1" x14ac:dyDescent="0.25">
      <c r="A21" s="121" t="s">
        <v>78</v>
      </c>
      <c r="B21" s="69" t="s">
        <v>25</v>
      </c>
      <c r="C21" s="128">
        <v>1</v>
      </c>
      <c r="D21" s="129" t="s">
        <v>104</v>
      </c>
      <c r="E21" s="129">
        <v>20000</v>
      </c>
      <c r="F21" s="130">
        <f>C21*E21</f>
        <v>20000</v>
      </c>
    </row>
    <row r="22" spans="1:254" ht="12.75" customHeight="1" x14ac:dyDescent="0.25">
      <c r="A22" s="71" t="s">
        <v>27</v>
      </c>
      <c r="B22" s="72"/>
      <c r="C22" s="131"/>
      <c r="D22" s="131"/>
      <c r="E22" s="131"/>
      <c r="F22" s="132">
        <f>SUM(F21:F21)</f>
        <v>20000</v>
      </c>
    </row>
    <row r="23" spans="1:254" ht="12" customHeight="1" x14ac:dyDescent="0.25">
      <c r="A23" s="62"/>
      <c r="B23" s="64"/>
      <c r="C23" s="64"/>
      <c r="D23" s="64"/>
      <c r="E23" s="73"/>
      <c r="F23" s="73"/>
    </row>
    <row r="24" spans="1:254" ht="12" customHeight="1" x14ac:dyDescent="0.25">
      <c r="A24" s="74" t="s">
        <v>28</v>
      </c>
      <c r="B24" s="75"/>
      <c r="C24" s="76"/>
      <c r="D24" s="76"/>
      <c r="E24" s="77"/>
      <c r="F24" s="77"/>
    </row>
    <row r="25" spans="1:254" ht="24" customHeight="1" x14ac:dyDescent="0.25">
      <c r="A25" s="78" t="s">
        <v>19</v>
      </c>
      <c r="B25" s="79" t="s">
        <v>20</v>
      </c>
      <c r="C25" s="79" t="s">
        <v>21</v>
      </c>
      <c r="D25" s="78" t="s">
        <v>22</v>
      </c>
      <c r="E25" s="79" t="s">
        <v>23</v>
      </c>
      <c r="F25" s="78" t="s">
        <v>24</v>
      </c>
    </row>
    <row r="26" spans="1:254" ht="12" customHeight="1" x14ac:dyDescent="0.25">
      <c r="A26" s="80"/>
      <c r="B26" s="81"/>
      <c r="C26" s="81"/>
      <c r="D26" s="81"/>
      <c r="E26" s="80"/>
      <c r="F26" s="80"/>
    </row>
    <row r="27" spans="1:254" ht="12" customHeight="1" x14ac:dyDescent="0.25">
      <c r="A27" s="82" t="s">
        <v>29</v>
      </c>
      <c r="B27" s="83"/>
      <c r="C27" s="83"/>
      <c r="D27" s="83"/>
      <c r="E27" s="84"/>
      <c r="F27" s="84"/>
    </row>
    <row r="28" spans="1:254" ht="12" customHeight="1" x14ac:dyDescent="0.25">
      <c r="A28" s="85"/>
      <c r="B28" s="86"/>
      <c r="C28" s="86"/>
      <c r="D28" s="86"/>
      <c r="E28" s="87"/>
      <c r="F28" s="87"/>
    </row>
    <row r="29" spans="1:254" ht="12" customHeight="1" x14ac:dyDescent="0.25">
      <c r="A29" s="74" t="s">
        <v>30</v>
      </c>
      <c r="B29" s="75"/>
      <c r="C29" s="76"/>
      <c r="D29" s="76"/>
      <c r="E29" s="77"/>
      <c r="F29" s="77"/>
    </row>
    <row r="30" spans="1:254" ht="24" customHeight="1" x14ac:dyDescent="0.25">
      <c r="A30" s="88" t="s">
        <v>19</v>
      </c>
      <c r="B30" s="88" t="s">
        <v>20</v>
      </c>
      <c r="C30" s="88" t="s">
        <v>21</v>
      </c>
      <c r="D30" s="88" t="s">
        <v>22</v>
      </c>
      <c r="E30" s="89" t="s">
        <v>23</v>
      </c>
      <c r="F30" s="88" t="s">
        <v>24</v>
      </c>
    </row>
    <row r="31" spans="1:254" s="49" customFormat="1" ht="12.75" customHeight="1" x14ac:dyDescent="0.25">
      <c r="A31" s="135" t="s">
        <v>79</v>
      </c>
      <c r="B31" s="136" t="s">
        <v>70</v>
      </c>
      <c r="C31" s="137">
        <v>3.125E-2</v>
      </c>
      <c r="D31" s="91" t="s">
        <v>103</v>
      </c>
      <c r="E31" s="144">
        <v>480000</v>
      </c>
      <c r="F31" s="144">
        <f>(C31*E31)</f>
        <v>15000</v>
      </c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  <c r="IQ31" s="48"/>
      <c r="IR31" s="48"/>
      <c r="IS31" s="48"/>
      <c r="IT31" s="48"/>
    </row>
    <row r="32" spans="1:254" s="49" customFormat="1" ht="12.75" customHeight="1" x14ac:dyDescent="0.25">
      <c r="A32" s="90" t="s">
        <v>80</v>
      </c>
      <c r="B32" s="138" t="s">
        <v>70</v>
      </c>
      <c r="C32" s="139">
        <v>6.25E-2</v>
      </c>
      <c r="D32" s="91" t="s">
        <v>103</v>
      </c>
      <c r="E32" s="92">
        <v>432000</v>
      </c>
      <c r="F32" s="92">
        <f>(C32*E32)</f>
        <v>27000</v>
      </c>
      <c r="G32" s="48"/>
      <c r="H32" s="48"/>
      <c r="I32" s="48"/>
      <c r="J32" s="50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</row>
    <row r="33" spans="1:254" s="49" customFormat="1" ht="12.75" customHeight="1" x14ac:dyDescent="0.25">
      <c r="A33" s="90" t="s">
        <v>81</v>
      </c>
      <c r="B33" s="138" t="s">
        <v>70</v>
      </c>
      <c r="C33" s="139">
        <v>6.25E-2</v>
      </c>
      <c r="D33" s="91" t="s">
        <v>103</v>
      </c>
      <c r="E33" s="92">
        <v>432000</v>
      </c>
      <c r="F33" s="92">
        <f>(C33*E33)</f>
        <v>27000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</row>
    <row r="34" spans="1:254" s="49" customFormat="1" ht="12.75" customHeight="1" x14ac:dyDescent="0.25">
      <c r="A34" s="90" t="s">
        <v>32</v>
      </c>
      <c r="B34" s="138" t="s">
        <v>70</v>
      </c>
      <c r="C34" s="139">
        <v>6.25E-2</v>
      </c>
      <c r="D34" s="91" t="s">
        <v>103</v>
      </c>
      <c r="E34" s="92">
        <v>256000</v>
      </c>
      <c r="F34" s="92">
        <f t="shared" ref="F34:F42" si="0">(C34*E34)</f>
        <v>16000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</row>
    <row r="35" spans="1:254" s="49" customFormat="1" ht="12.75" customHeight="1" x14ac:dyDescent="0.25">
      <c r="A35" s="90" t="s">
        <v>82</v>
      </c>
      <c r="B35" s="138" t="s">
        <v>70</v>
      </c>
      <c r="C35" s="139">
        <v>6.25E-2</v>
      </c>
      <c r="D35" s="91" t="s">
        <v>104</v>
      </c>
      <c r="E35" s="92">
        <v>400000</v>
      </c>
      <c r="F35" s="92">
        <f t="shared" si="0"/>
        <v>25000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</row>
    <row r="36" spans="1:254" s="49" customFormat="1" ht="12.75" customHeight="1" x14ac:dyDescent="0.25">
      <c r="A36" s="93" t="s">
        <v>83</v>
      </c>
      <c r="B36" s="138" t="s">
        <v>70</v>
      </c>
      <c r="C36" s="139">
        <v>4.1666000000000002E-2</v>
      </c>
      <c r="D36" s="91" t="s">
        <v>104</v>
      </c>
      <c r="E36" s="92">
        <v>480000</v>
      </c>
      <c r="F36" s="92">
        <f t="shared" si="0"/>
        <v>19999.68</v>
      </c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  <c r="DT36" s="48"/>
      <c r="DU36" s="48"/>
      <c r="DV36" s="48"/>
      <c r="DW36" s="48"/>
      <c r="DX36" s="48"/>
      <c r="DY36" s="48"/>
      <c r="DZ36" s="48"/>
      <c r="EA36" s="48"/>
      <c r="EB36" s="48"/>
      <c r="EC36" s="48"/>
      <c r="ED36" s="48"/>
      <c r="EE36" s="48"/>
      <c r="EF36" s="48"/>
      <c r="EG36" s="48"/>
      <c r="EH36" s="48"/>
      <c r="EI36" s="48"/>
      <c r="EJ36" s="48"/>
      <c r="EK36" s="48"/>
      <c r="EL36" s="48"/>
      <c r="EM36" s="48"/>
      <c r="EN36" s="48"/>
      <c r="EO36" s="48"/>
      <c r="EP36" s="48"/>
      <c r="EQ36" s="48"/>
      <c r="ER36" s="48"/>
      <c r="ES36" s="48"/>
      <c r="ET36" s="48"/>
      <c r="EU36" s="48"/>
      <c r="EV36" s="48"/>
      <c r="EW36" s="48"/>
      <c r="EX36" s="48"/>
      <c r="EY36" s="48"/>
      <c r="EZ36" s="48"/>
      <c r="FA36" s="48"/>
      <c r="FB36" s="48"/>
      <c r="FC36" s="48"/>
      <c r="FD36" s="48"/>
      <c r="FE36" s="48"/>
      <c r="FF36" s="48"/>
      <c r="FG36" s="48"/>
      <c r="FH36" s="48"/>
      <c r="FI36" s="48"/>
      <c r="FJ36" s="48"/>
      <c r="FK36" s="48"/>
      <c r="FL36" s="48"/>
      <c r="FM36" s="48"/>
      <c r="FN36" s="48"/>
      <c r="FO36" s="48"/>
      <c r="FP36" s="48"/>
      <c r="FQ36" s="48"/>
      <c r="FR36" s="48"/>
      <c r="FS36" s="48"/>
      <c r="FT36" s="48"/>
      <c r="FU36" s="48"/>
      <c r="FV36" s="48"/>
      <c r="FW36" s="48"/>
      <c r="FX36" s="48"/>
      <c r="FY36" s="48"/>
      <c r="FZ36" s="48"/>
      <c r="GA36" s="48"/>
      <c r="GB36" s="48"/>
      <c r="GC36" s="48"/>
      <c r="GD36" s="48"/>
      <c r="GE36" s="48"/>
      <c r="GF36" s="48"/>
      <c r="GG36" s="48"/>
      <c r="GH36" s="48"/>
      <c r="GI36" s="48"/>
      <c r="GJ36" s="48"/>
      <c r="GK36" s="48"/>
      <c r="GL36" s="48"/>
      <c r="GM36" s="48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</row>
    <row r="37" spans="1:254" s="49" customFormat="1" ht="12.75" customHeight="1" x14ac:dyDescent="0.25">
      <c r="A37" s="93" t="s">
        <v>84</v>
      </c>
      <c r="B37" s="138" t="s">
        <v>70</v>
      </c>
      <c r="C37" s="139">
        <v>3.125E-2</v>
      </c>
      <c r="D37" s="91" t="s">
        <v>104</v>
      </c>
      <c r="E37" s="92">
        <v>480000</v>
      </c>
      <c r="F37" s="92">
        <f t="shared" si="0"/>
        <v>15000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  <c r="ER37" s="48"/>
      <c r="ES37" s="48"/>
      <c r="ET37" s="48"/>
      <c r="EU37" s="48"/>
      <c r="EV37" s="48"/>
      <c r="EW37" s="48"/>
      <c r="EX37" s="48"/>
      <c r="EY37" s="48"/>
      <c r="EZ37" s="48"/>
      <c r="FA37" s="48"/>
      <c r="FB37" s="48"/>
      <c r="FC37" s="48"/>
      <c r="FD37" s="48"/>
      <c r="FE37" s="48"/>
      <c r="FF37" s="48"/>
      <c r="FG37" s="48"/>
      <c r="FH37" s="48"/>
      <c r="FI37" s="48"/>
      <c r="FJ37" s="48"/>
      <c r="FK37" s="48"/>
      <c r="FL37" s="48"/>
      <c r="FM37" s="48"/>
      <c r="FN37" s="48"/>
      <c r="FO37" s="48"/>
      <c r="FP37" s="48"/>
      <c r="FQ37" s="48"/>
      <c r="FR37" s="48"/>
      <c r="FS37" s="48"/>
      <c r="FT37" s="48"/>
      <c r="FU37" s="48"/>
      <c r="FV37" s="48"/>
      <c r="FW37" s="48"/>
      <c r="FX37" s="48"/>
      <c r="FY37" s="48"/>
      <c r="FZ37" s="48"/>
      <c r="GA37" s="48"/>
      <c r="GB37" s="48"/>
      <c r="GC37" s="48"/>
      <c r="GD37" s="48"/>
      <c r="GE37" s="48"/>
      <c r="GF37" s="48"/>
      <c r="GG37" s="48"/>
      <c r="GH37" s="48"/>
      <c r="GI37" s="48"/>
      <c r="GJ37" s="48"/>
      <c r="GK37" s="48"/>
      <c r="GL37" s="48"/>
      <c r="GM37" s="48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</row>
    <row r="38" spans="1:254" s="49" customFormat="1" ht="12.75" customHeight="1" x14ac:dyDescent="0.25">
      <c r="A38" s="93" t="s">
        <v>85</v>
      </c>
      <c r="B38" s="138" t="s">
        <v>70</v>
      </c>
      <c r="C38" s="139">
        <v>3.125E-2</v>
      </c>
      <c r="D38" s="91" t="s">
        <v>31</v>
      </c>
      <c r="E38" s="92">
        <v>480000</v>
      </c>
      <c r="F38" s="92">
        <f t="shared" si="0"/>
        <v>15000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  <c r="DT38" s="48"/>
      <c r="DU38" s="48"/>
      <c r="DV38" s="48"/>
      <c r="DW38" s="48"/>
      <c r="DX38" s="48"/>
      <c r="DY38" s="48"/>
      <c r="DZ38" s="48"/>
      <c r="EA38" s="48"/>
      <c r="EB38" s="48"/>
      <c r="EC38" s="48"/>
      <c r="ED38" s="48"/>
      <c r="EE38" s="48"/>
      <c r="EF38" s="48"/>
      <c r="EG38" s="48"/>
      <c r="EH38" s="48"/>
      <c r="EI38" s="48"/>
      <c r="EJ38" s="48"/>
      <c r="EK38" s="48"/>
      <c r="EL38" s="48"/>
      <c r="EM38" s="48"/>
      <c r="EN38" s="48"/>
      <c r="EO38" s="48"/>
      <c r="EP38" s="48"/>
      <c r="EQ38" s="48"/>
      <c r="ER38" s="48"/>
      <c r="ES38" s="48"/>
      <c r="ET38" s="48"/>
      <c r="EU38" s="48"/>
      <c r="EV38" s="48"/>
      <c r="EW38" s="48"/>
      <c r="EX38" s="48"/>
      <c r="EY38" s="48"/>
      <c r="EZ38" s="48"/>
      <c r="FA38" s="48"/>
      <c r="FB38" s="48"/>
      <c r="FC38" s="48"/>
      <c r="FD38" s="48"/>
      <c r="FE38" s="48"/>
      <c r="FF38" s="48"/>
      <c r="FG38" s="48"/>
      <c r="FH38" s="48"/>
      <c r="FI38" s="48"/>
      <c r="FJ38" s="48"/>
      <c r="FK38" s="48"/>
      <c r="FL38" s="48"/>
      <c r="FM38" s="48"/>
      <c r="FN38" s="48"/>
      <c r="FO38" s="48"/>
      <c r="FP38" s="48"/>
      <c r="FQ38" s="48"/>
      <c r="FR38" s="48"/>
      <c r="FS38" s="48"/>
      <c r="FT38" s="48"/>
      <c r="FU38" s="48"/>
      <c r="FV38" s="48"/>
      <c r="FW38" s="48"/>
      <c r="FX38" s="48"/>
      <c r="FY38" s="48"/>
      <c r="FZ38" s="48"/>
      <c r="GA38" s="48"/>
      <c r="GB38" s="48"/>
      <c r="GC38" s="48"/>
      <c r="GD38" s="48"/>
      <c r="GE38" s="48"/>
      <c r="GF38" s="48"/>
      <c r="GG38" s="48"/>
      <c r="GH38" s="48"/>
      <c r="GI38" s="48"/>
      <c r="GJ38" s="48"/>
      <c r="GK38" s="48"/>
      <c r="GL38" s="48"/>
      <c r="GM38" s="48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</row>
    <row r="39" spans="1:254" s="49" customFormat="1" ht="12.75" customHeight="1" x14ac:dyDescent="0.25">
      <c r="A39" s="93" t="s">
        <v>86</v>
      </c>
      <c r="B39" s="138" t="s">
        <v>70</v>
      </c>
      <c r="C39" s="139">
        <v>3.125E-2</v>
      </c>
      <c r="D39" s="91" t="s">
        <v>31</v>
      </c>
      <c r="E39" s="92">
        <v>384000</v>
      </c>
      <c r="F39" s="92">
        <f t="shared" si="0"/>
        <v>12000</v>
      </c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  <c r="DT39" s="48"/>
      <c r="DU39" s="48"/>
      <c r="DV39" s="48"/>
      <c r="DW39" s="48"/>
      <c r="DX39" s="48"/>
      <c r="DY39" s="48"/>
      <c r="DZ39" s="48"/>
      <c r="EA39" s="48"/>
      <c r="EB39" s="48"/>
      <c r="EC39" s="48"/>
      <c r="ED39" s="48"/>
      <c r="EE39" s="48"/>
      <c r="EF39" s="48"/>
      <c r="EG39" s="48"/>
      <c r="EH39" s="48"/>
      <c r="EI39" s="48"/>
      <c r="EJ39" s="48"/>
      <c r="EK39" s="48"/>
      <c r="EL39" s="48"/>
      <c r="EM39" s="48"/>
      <c r="EN39" s="48"/>
      <c r="EO39" s="48"/>
      <c r="EP39" s="48"/>
      <c r="EQ39" s="48"/>
      <c r="ER39" s="48"/>
      <c r="ES39" s="48"/>
      <c r="ET39" s="48"/>
      <c r="EU39" s="48"/>
      <c r="EV39" s="48"/>
      <c r="EW39" s="48"/>
      <c r="EX39" s="48"/>
      <c r="EY39" s="48"/>
      <c r="EZ39" s="48"/>
      <c r="FA39" s="48"/>
      <c r="FB39" s="48"/>
      <c r="FC39" s="48"/>
      <c r="FD39" s="48"/>
      <c r="FE39" s="48"/>
      <c r="FF39" s="48"/>
      <c r="FG39" s="48"/>
      <c r="FH39" s="48"/>
      <c r="FI39" s="48"/>
      <c r="FJ39" s="48"/>
      <c r="FK39" s="48"/>
      <c r="FL39" s="48"/>
      <c r="FM39" s="48"/>
      <c r="FN39" s="48"/>
      <c r="FO39" s="48"/>
      <c r="FP39" s="48"/>
      <c r="FQ39" s="48"/>
      <c r="FR39" s="48"/>
      <c r="FS39" s="48"/>
      <c r="FT39" s="48"/>
      <c r="FU39" s="48"/>
      <c r="FV39" s="48"/>
      <c r="FW39" s="48"/>
      <c r="FX39" s="48"/>
      <c r="FY39" s="48"/>
      <c r="FZ39" s="48"/>
      <c r="GA39" s="48"/>
      <c r="GB39" s="48"/>
      <c r="GC39" s="48"/>
      <c r="GD39" s="48"/>
      <c r="GE39" s="48"/>
      <c r="GF39" s="48"/>
      <c r="GG39" s="48"/>
      <c r="GH39" s="48"/>
      <c r="GI39" s="48"/>
      <c r="GJ39" s="48"/>
      <c r="GK39" s="48"/>
      <c r="GL39" s="48"/>
      <c r="GM39" s="48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</row>
    <row r="40" spans="1:254" s="49" customFormat="1" ht="12.75" customHeight="1" x14ac:dyDescent="0.25">
      <c r="A40" s="140" t="s">
        <v>87</v>
      </c>
      <c r="B40" s="138" t="s">
        <v>70</v>
      </c>
      <c r="C40" s="139">
        <v>3.125E-2</v>
      </c>
      <c r="D40" s="91" t="s">
        <v>26</v>
      </c>
      <c r="E40" s="92">
        <v>480000</v>
      </c>
      <c r="F40" s="92">
        <f t="shared" si="0"/>
        <v>15000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FY40" s="48"/>
      <c r="FZ40" s="48"/>
      <c r="GA40" s="48"/>
      <c r="GB40" s="48"/>
      <c r="GC40" s="48"/>
      <c r="GD40" s="48"/>
      <c r="GE40" s="48"/>
      <c r="GF40" s="48"/>
      <c r="GG40" s="48"/>
      <c r="GH40" s="48"/>
      <c r="GI40" s="48"/>
      <c r="GJ40" s="48"/>
      <c r="GK40" s="48"/>
      <c r="GL40" s="48"/>
      <c r="GM40" s="48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</row>
    <row r="41" spans="1:254" s="49" customFormat="1" ht="12.75" customHeight="1" x14ac:dyDescent="0.25">
      <c r="A41" s="140" t="s">
        <v>88</v>
      </c>
      <c r="B41" s="138" t="s">
        <v>70</v>
      </c>
      <c r="C41" s="139">
        <v>3.125E-2</v>
      </c>
      <c r="D41" s="91" t="s">
        <v>105</v>
      </c>
      <c r="E41" s="92">
        <v>480000</v>
      </c>
      <c r="F41" s="92">
        <f t="shared" si="0"/>
        <v>15000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FY41" s="48"/>
      <c r="FZ41" s="48"/>
      <c r="GA41" s="48"/>
      <c r="GB41" s="48"/>
      <c r="GC41" s="48"/>
      <c r="GD41" s="48"/>
      <c r="GE41" s="48"/>
      <c r="GF41" s="48"/>
      <c r="GG41" s="48"/>
      <c r="GH41" s="48"/>
      <c r="GI41" s="48"/>
      <c r="GJ41" s="48"/>
      <c r="GK41" s="48"/>
      <c r="GL41" s="48"/>
      <c r="GM41" s="48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</row>
    <row r="42" spans="1:254" s="49" customFormat="1" ht="12.75" customHeight="1" x14ac:dyDescent="0.25">
      <c r="A42" s="141" t="s">
        <v>33</v>
      </c>
      <c r="B42" s="142" t="s">
        <v>70</v>
      </c>
      <c r="C42" s="143">
        <v>0.125</v>
      </c>
      <c r="D42" s="94" t="s">
        <v>71</v>
      </c>
      <c r="E42" s="145">
        <v>640000</v>
      </c>
      <c r="F42" s="145">
        <f t="shared" si="0"/>
        <v>80000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  <c r="ER42" s="48"/>
      <c r="ES42" s="48"/>
      <c r="ET42" s="48"/>
      <c r="EU42" s="48"/>
      <c r="EV42" s="48"/>
      <c r="EW42" s="48"/>
      <c r="EX42" s="48"/>
      <c r="EY42" s="48"/>
      <c r="EZ42" s="48"/>
      <c r="FA42" s="48"/>
      <c r="FB42" s="48"/>
      <c r="FC42" s="48"/>
      <c r="FD42" s="48"/>
      <c r="FE42" s="48"/>
      <c r="FF42" s="48"/>
      <c r="FG42" s="48"/>
      <c r="FH42" s="48"/>
      <c r="FI42" s="48"/>
      <c r="FJ42" s="48"/>
      <c r="FK42" s="48"/>
      <c r="FL42" s="48"/>
      <c r="FM42" s="48"/>
      <c r="FN42" s="48"/>
      <c r="FO42" s="48"/>
      <c r="FP42" s="48"/>
      <c r="FQ42" s="48"/>
      <c r="FR42" s="48"/>
      <c r="FS42" s="48"/>
      <c r="FT42" s="48"/>
      <c r="FU42" s="48"/>
      <c r="FV42" s="48"/>
      <c r="FW42" s="48"/>
      <c r="FX42" s="48"/>
      <c r="FY42" s="48"/>
      <c r="FZ42" s="48"/>
      <c r="GA42" s="48"/>
      <c r="GB42" s="48"/>
      <c r="GC42" s="48"/>
      <c r="GD42" s="48"/>
      <c r="GE42" s="48"/>
      <c r="GF42" s="48"/>
      <c r="GG42" s="48"/>
      <c r="GH42" s="48"/>
      <c r="GI42" s="48"/>
      <c r="GJ42" s="48"/>
      <c r="GK42" s="48"/>
      <c r="GL42" s="48"/>
      <c r="GM42" s="48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</row>
    <row r="43" spans="1:254" ht="12.75" customHeight="1" x14ac:dyDescent="0.25">
      <c r="A43" s="82" t="s">
        <v>34</v>
      </c>
      <c r="B43" s="83"/>
      <c r="C43" s="133"/>
      <c r="D43" s="133"/>
      <c r="E43" s="133"/>
      <c r="F43" s="134">
        <f>SUM(F31:F42)</f>
        <v>281999.68</v>
      </c>
    </row>
    <row r="44" spans="1:254" ht="12" customHeight="1" x14ac:dyDescent="0.25">
      <c r="A44" s="85"/>
      <c r="B44" s="86"/>
      <c r="C44" s="86"/>
      <c r="D44" s="86"/>
      <c r="E44" s="87"/>
      <c r="F44" s="87"/>
    </row>
    <row r="45" spans="1:254" ht="12" customHeight="1" x14ac:dyDescent="0.25">
      <c r="A45" s="74" t="s">
        <v>35</v>
      </c>
      <c r="B45" s="75"/>
      <c r="C45" s="76"/>
      <c r="D45" s="76"/>
      <c r="E45" s="77"/>
      <c r="F45" s="77"/>
    </row>
    <row r="46" spans="1:254" ht="24" customHeight="1" x14ac:dyDescent="0.25">
      <c r="A46" s="89" t="s">
        <v>36</v>
      </c>
      <c r="B46" s="89" t="s">
        <v>37</v>
      </c>
      <c r="C46" s="89" t="s">
        <v>38</v>
      </c>
      <c r="D46" s="89" t="s">
        <v>22</v>
      </c>
      <c r="E46" s="89" t="s">
        <v>23</v>
      </c>
      <c r="F46" s="89" t="s">
        <v>24</v>
      </c>
      <c r="J46" s="30"/>
    </row>
    <row r="47" spans="1:254" ht="12.75" customHeight="1" x14ac:dyDescent="0.25">
      <c r="A47" s="146" t="s">
        <v>39</v>
      </c>
      <c r="B47" s="147" t="s">
        <v>89</v>
      </c>
      <c r="C47" s="148">
        <v>220</v>
      </c>
      <c r="D47" s="160" t="s">
        <v>103</v>
      </c>
      <c r="E47" s="148">
        <v>350</v>
      </c>
      <c r="F47" s="157">
        <f t="shared" ref="F47:F59" si="1">(C47*E47)</f>
        <v>77000</v>
      </c>
      <c r="J47" s="30"/>
    </row>
    <row r="48" spans="1:254" ht="12.75" customHeight="1" x14ac:dyDescent="0.25">
      <c r="A48" s="149" t="s">
        <v>90</v>
      </c>
      <c r="B48" s="150" t="s">
        <v>91</v>
      </c>
      <c r="C48" s="151">
        <v>0.2</v>
      </c>
      <c r="D48" s="160" t="s">
        <v>103</v>
      </c>
      <c r="E48" s="153">
        <v>27112</v>
      </c>
      <c r="F48" s="158">
        <f t="shared" si="1"/>
        <v>5422.4000000000005</v>
      </c>
    </row>
    <row r="49" spans="1:6" ht="12.75" customHeight="1" x14ac:dyDescent="0.25">
      <c r="A49" s="149" t="s">
        <v>92</v>
      </c>
      <c r="B49" s="150" t="s">
        <v>91</v>
      </c>
      <c r="C49" s="152">
        <v>0.06</v>
      </c>
      <c r="D49" s="160" t="s">
        <v>103</v>
      </c>
      <c r="E49" s="153">
        <v>126070</v>
      </c>
      <c r="F49" s="158">
        <f t="shared" si="1"/>
        <v>7564.2</v>
      </c>
    </row>
    <row r="50" spans="1:6" ht="12.75" customHeight="1" x14ac:dyDescent="0.25">
      <c r="A50" s="149" t="s">
        <v>108</v>
      </c>
      <c r="B50" s="150" t="s">
        <v>91</v>
      </c>
      <c r="C50" s="152">
        <v>3</v>
      </c>
      <c r="D50" s="160" t="s">
        <v>103</v>
      </c>
      <c r="E50" s="153">
        <v>10825</v>
      </c>
      <c r="F50" s="158">
        <v>32475</v>
      </c>
    </row>
    <row r="51" spans="1:6" ht="12.75" customHeight="1" x14ac:dyDescent="0.25">
      <c r="A51" s="149" t="s">
        <v>93</v>
      </c>
      <c r="B51" s="150" t="s">
        <v>91</v>
      </c>
      <c r="C51" s="151">
        <v>0.8</v>
      </c>
      <c r="D51" s="69" t="s">
        <v>104</v>
      </c>
      <c r="E51" s="153">
        <v>65104</v>
      </c>
      <c r="F51" s="158">
        <f t="shared" si="1"/>
        <v>52083.200000000004</v>
      </c>
    </row>
    <row r="52" spans="1:6" ht="12.75" customHeight="1" x14ac:dyDescent="0.25">
      <c r="A52" s="149" t="s">
        <v>94</v>
      </c>
      <c r="B52" s="150" t="s">
        <v>91</v>
      </c>
      <c r="C52" s="153">
        <v>4</v>
      </c>
      <c r="D52" s="69" t="s">
        <v>31</v>
      </c>
      <c r="E52" s="153">
        <v>10999</v>
      </c>
      <c r="F52" s="158">
        <f t="shared" si="1"/>
        <v>43996</v>
      </c>
    </row>
    <row r="53" spans="1:6" ht="12.75" customHeight="1" x14ac:dyDescent="0.25">
      <c r="A53" s="149" t="s">
        <v>95</v>
      </c>
      <c r="B53" s="150" t="s">
        <v>69</v>
      </c>
      <c r="C53" s="153">
        <v>1</v>
      </c>
      <c r="D53" s="69" t="s">
        <v>26</v>
      </c>
      <c r="E53" s="153">
        <v>1084</v>
      </c>
      <c r="F53" s="158">
        <f t="shared" si="1"/>
        <v>1084</v>
      </c>
    </row>
    <row r="54" spans="1:6" ht="12.75" customHeight="1" x14ac:dyDescent="0.25">
      <c r="A54" s="149" t="s">
        <v>96</v>
      </c>
      <c r="B54" s="150" t="s">
        <v>91</v>
      </c>
      <c r="C54" s="153">
        <v>1</v>
      </c>
      <c r="D54" s="69" t="s">
        <v>26</v>
      </c>
      <c r="E54" s="153">
        <v>21100</v>
      </c>
      <c r="F54" s="158">
        <f t="shared" si="1"/>
        <v>21100</v>
      </c>
    </row>
    <row r="55" spans="1:6" ht="12.75" customHeight="1" x14ac:dyDescent="0.25">
      <c r="A55" s="149" t="s">
        <v>97</v>
      </c>
      <c r="B55" s="150" t="s">
        <v>91</v>
      </c>
      <c r="C55" s="151">
        <v>0.1</v>
      </c>
      <c r="D55" s="69" t="s">
        <v>105</v>
      </c>
      <c r="E55" s="153">
        <v>97800</v>
      </c>
      <c r="F55" s="158">
        <f t="shared" si="1"/>
        <v>9780</v>
      </c>
    </row>
    <row r="56" spans="1:6" ht="12.75" customHeight="1" x14ac:dyDescent="0.25">
      <c r="A56" s="149" t="s">
        <v>40</v>
      </c>
      <c r="B56" s="150" t="s">
        <v>91</v>
      </c>
      <c r="C56" s="151">
        <v>0.5</v>
      </c>
      <c r="D56" s="69" t="s">
        <v>105</v>
      </c>
      <c r="E56" s="153">
        <v>27650</v>
      </c>
      <c r="F56" s="158">
        <f t="shared" si="1"/>
        <v>13825</v>
      </c>
    </row>
    <row r="57" spans="1:6" ht="12.75" customHeight="1" x14ac:dyDescent="0.25">
      <c r="A57" s="154" t="s">
        <v>98</v>
      </c>
      <c r="B57" s="155" t="s">
        <v>89</v>
      </c>
      <c r="C57" s="156">
        <v>100</v>
      </c>
      <c r="D57" s="99" t="s">
        <v>103</v>
      </c>
      <c r="E57" s="156">
        <v>735</v>
      </c>
      <c r="F57" s="159">
        <f>(C57*E57)</f>
        <v>73500</v>
      </c>
    </row>
    <row r="58" spans="1:6" ht="12.75" customHeight="1" x14ac:dyDescent="0.25">
      <c r="A58" s="149" t="s">
        <v>75</v>
      </c>
      <c r="B58" s="150" t="s">
        <v>89</v>
      </c>
      <c r="C58" s="153">
        <v>350</v>
      </c>
      <c r="D58" s="99" t="s">
        <v>103</v>
      </c>
      <c r="E58" s="153">
        <v>800</v>
      </c>
      <c r="F58" s="158">
        <f t="shared" si="1"/>
        <v>280000</v>
      </c>
    </row>
    <row r="59" spans="1:6" ht="12.75" customHeight="1" x14ac:dyDescent="0.25">
      <c r="A59" s="154" t="s">
        <v>41</v>
      </c>
      <c r="B59" s="155" t="s">
        <v>89</v>
      </c>
      <c r="C59" s="156">
        <v>200</v>
      </c>
      <c r="D59" s="99" t="s">
        <v>103</v>
      </c>
      <c r="E59" s="156">
        <v>760</v>
      </c>
      <c r="F59" s="159">
        <f t="shared" si="1"/>
        <v>152000</v>
      </c>
    </row>
    <row r="60" spans="1:6" ht="13.5" customHeight="1" x14ac:dyDescent="0.25">
      <c r="A60" s="82" t="s">
        <v>43</v>
      </c>
      <c r="B60" s="83"/>
      <c r="C60" s="83"/>
      <c r="D60" s="83"/>
      <c r="E60" s="84"/>
      <c r="F60" s="95">
        <f>SUM(F47:F59)</f>
        <v>769829.8</v>
      </c>
    </row>
    <row r="61" spans="1:6" ht="12" customHeight="1" x14ac:dyDescent="0.25">
      <c r="A61" s="85"/>
      <c r="B61" s="86"/>
      <c r="C61" s="86"/>
      <c r="D61" s="100"/>
      <c r="E61" s="87"/>
      <c r="F61" s="87"/>
    </row>
    <row r="62" spans="1:6" ht="12" customHeight="1" x14ac:dyDescent="0.25">
      <c r="A62" s="74" t="s">
        <v>42</v>
      </c>
      <c r="B62" s="75"/>
      <c r="C62" s="76"/>
      <c r="D62" s="76"/>
      <c r="E62" s="77"/>
      <c r="F62" s="77"/>
    </row>
    <row r="63" spans="1:6" ht="24" customHeight="1" x14ac:dyDescent="0.25">
      <c r="A63" s="88" t="s">
        <v>44</v>
      </c>
      <c r="B63" s="89" t="s">
        <v>37</v>
      </c>
      <c r="C63" s="89" t="s">
        <v>38</v>
      </c>
      <c r="D63" s="88" t="s">
        <v>22</v>
      </c>
      <c r="E63" s="89" t="s">
        <v>23</v>
      </c>
      <c r="F63" s="88" t="s">
        <v>24</v>
      </c>
    </row>
    <row r="64" spans="1:6" ht="12.75" customHeight="1" x14ac:dyDescent="0.25">
      <c r="A64" s="98" t="s">
        <v>72</v>
      </c>
      <c r="B64" s="69" t="s">
        <v>69</v>
      </c>
      <c r="C64" s="69">
        <v>1</v>
      </c>
      <c r="D64" s="69" t="s">
        <v>106</v>
      </c>
      <c r="E64" s="101">
        <v>33000</v>
      </c>
      <c r="F64" s="97">
        <f t="shared" ref="F64:F65" si="2">(C64*E64)</f>
        <v>33000</v>
      </c>
    </row>
    <row r="65" spans="1:6" ht="12.75" customHeight="1" x14ac:dyDescent="0.25">
      <c r="A65" s="98" t="s">
        <v>100</v>
      </c>
      <c r="B65" s="69" t="s">
        <v>69</v>
      </c>
      <c r="C65" s="69">
        <v>1</v>
      </c>
      <c r="D65" s="69" t="s">
        <v>107</v>
      </c>
      <c r="E65" s="101">
        <v>20000</v>
      </c>
      <c r="F65" s="97">
        <f t="shared" si="2"/>
        <v>20000</v>
      </c>
    </row>
    <row r="66" spans="1:6" ht="12.75" customHeight="1" x14ac:dyDescent="0.25">
      <c r="A66" s="70" t="s">
        <v>99</v>
      </c>
      <c r="B66" s="69" t="s">
        <v>69</v>
      </c>
      <c r="C66" s="96">
        <f>(50*100)/25</f>
        <v>200</v>
      </c>
      <c r="D66" s="69" t="str">
        <f>+D42</f>
        <v>Febrero</v>
      </c>
      <c r="E66" s="102">
        <v>110</v>
      </c>
      <c r="F66" s="97">
        <f>(C66*E66)</f>
        <v>22000</v>
      </c>
    </row>
    <row r="67" spans="1:6" ht="13.5" customHeight="1" x14ac:dyDescent="0.25">
      <c r="A67" s="103" t="s">
        <v>45</v>
      </c>
      <c r="B67" s="104"/>
      <c r="C67" s="104"/>
      <c r="D67" s="104"/>
      <c r="E67" s="105"/>
      <c r="F67" s="106">
        <f>SUM(F64:F66)</f>
        <v>75000</v>
      </c>
    </row>
    <row r="68" spans="1:6" ht="12" customHeight="1" x14ac:dyDescent="0.25">
      <c r="A68" s="107"/>
      <c r="B68" s="107"/>
      <c r="C68" s="107"/>
      <c r="D68" s="107"/>
      <c r="E68" s="108"/>
      <c r="F68" s="108"/>
    </row>
    <row r="69" spans="1:6" ht="12" customHeight="1" x14ac:dyDescent="0.25">
      <c r="A69" s="109" t="s">
        <v>46</v>
      </c>
      <c r="B69" s="110"/>
      <c r="C69" s="110"/>
      <c r="D69" s="110"/>
      <c r="E69" s="110"/>
      <c r="F69" s="111">
        <f>F22+F43+F60+F67</f>
        <v>1146829.48</v>
      </c>
    </row>
    <row r="70" spans="1:6" ht="12" customHeight="1" x14ac:dyDescent="0.25">
      <c r="A70" s="112" t="s">
        <v>47</v>
      </c>
      <c r="B70" s="113"/>
      <c r="C70" s="113"/>
      <c r="D70" s="113"/>
      <c r="E70" s="113"/>
      <c r="F70" s="114">
        <f>F69*0.05</f>
        <v>57341.474000000002</v>
      </c>
    </row>
    <row r="71" spans="1:6" ht="12" customHeight="1" x14ac:dyDescent="0.25">
      <c r="A71" s="115" t="s">
        <v>48</v>
      </c>
      <c r="B71" s="116"/>
      <c r="C71" s="116"/>
      <c r="D71" s="116"/>
      <c r="E71" s="116"/>
      <c r="F71" s="117">
        <f>F70+F69</f>
        <v>1204170.9539999999</v>
      </c>
    </row>
    <row r="72" spans="1:6" ht="12" customHeight="1" x14ac:dyDescent="0.25">
      <c r="A72" s="112" t="s">
        <v>49</v>
      </c>
      <c r="B72" s="113"/>
      <c r="C72" s="113"/>
      <c r="D72" s="113"/>
      <c r="E72" s="113"/>
      <c r="F72" s="114">
        <f>F12</f>
        <v>2100000</v>
      </c>
    </row>
    <row r="73" spans="1:6" ht="12" customHeight="1" x14ac:dyDescent="0.25">
      <c r="A73" s="118" t="s">
        <v>50</v>
      </c>
      <c r="B73" s="119"/>
      <c r="C73" s="119"/>
      <c r="D73" s="119"/>
      <c r="E73" s="119"/>
      <c r="F73" s="120">
        <f>F72-F71</f>
        <v>895829.04600000009</v>
      </c>
    </row>
    <row r="74" spans="1:6" ht="12" customHeight="1" x14ac:dyDescent="0.25">
      <c r="A74" s="8" t="s">
        <v>51</v>
      </c>
      <c r="B74" s="9"/>
      <c r="C74" s="9"/>
      <c r="D74" s="9"/>
      <c r="E74" s="9"/>
      <c r="F74" s="5"/>
    </row>
    <row r="75" spans="1:6" ht="12.75" customHeight="1" thickBot="1" x14ac:dyDescent="0.3">
      <c r="A75" s="10"/>
      <c r="B75" s="9"/>
      <c r="C75" s="9"/>
      <c r="D75" s="9"/>
      <c r="E75" s="9"/>
      <c r="F75" s="5"/>
    </row>
    <row r="76" spans="1:6" ht="12" customHeight="1" x14ac:dyDescent="0.25">
      <c r="A76" s="14" t="s">
        <v>52</v>
      </c>
      <c r="B76" s="15"/>
      <c r="C76" s="15"/>
      <c r="D76" s="15"/>
      <c r="E76" s="16"/>
      <c r="F76" s="5"/>
    </row>
    <row r="77" spans="1:6" ht="12" customHeight="1" x14ac:dyDescent="0.25">
      <c r="A77" s="17" t="s">
        <v>53</v>
      </c>
      <c r="B77" s="7"/>
      <c r="C77" s="7"/>
      <c r="D77" s="7"/>
      <c r="E77" s="18"/>
      <c r="F77" s="5"/>
    </row>
    <row r="78" spans="1:6" ht="12" customHeight="1" x14ac:dyDescent="0.25">
      <c r="A78" s="17" t="s">
        <v>54</v>
      </c>
      <c r="B78" s="7"/>
      <c r="C78" s="7"/>
      <c r="D78" s="7"/>
      <c r="E78" s="18"/>
      <c r="F78" s="5"/>
    </row>
    <row r="79" spans="1:6" ht="12" customHeight="1" x14ac:dyDescent="0.25">
      <c r="A79" s="17" t="s">
        <v>55</v>
      </c>
      <c r="B79" s="7"/>
      <c r="C79" s="7"/>
      <c r="D79" s="7"/>
      <c r="E79" s="18"/>
      <c r="F79" s="5"/>
    </row>
    <row r="80" spans="1:6" ht="12" customHeight="1" x14ac:dyDescent="0.25">
      <c r="A80" s="17" t="s">
        <v>56</v>
      </c>
      <c r="B80" s="7"/>
      <c r="C80" s="7"/>
      <c r="D80" s="7"/>
      <c r="E80" s="18"/>
      <c r="F80" s="5"/>
    </row>
    <row r="81" spans="1:6" ht="12" customHeight="1" x14ac:dyDescent="0.25">
      <c r="A81" s="17" t="s">
        <v>57</v>
      </c>
      <c r="B81" s="7"/>
      <c r="C81" s="7"/>
      <c r="D81" s="7"/>
      <c r="E81" s="18"/>
      <c r="F81" s="5"/>
    </row>
    <row r="82" spans="1:6" ht="12.75" customHeight="1" thickBot="1" x14ac:dyDescent="0.3">
      <c r="A82" s="19" t="s">
        <v>58</v>
      </c>
      <c r="B82" s="20"/>
      <c r="C82" s="20"/>
      <c r="D82" s="20"/>
      <c r="E82" s="21"/>
      <c r="F82" s="5"/>
    </row>
    <row r="83" spans="1:6" ht="12.75" customHeight="1" x14ac:dyDescent="0.25">
      <c r="A83" s="12"/>
      <c r="B83" s="7"/>
      <c r="C83" s="7"/>
      <c r="D83" s="7"/>
      <c r="E83" s="7"/>
      <c r="F83" s="5"/>
    </row>
    <row r="84" spans="1:6" ht="15" customHeight="1" thickBot="1" x14ac:dyDescent="0.3">
      <c r="A84" s="162" t="s">
        <v>59</v>
      </c>
      <c r="B84" s="163"/>
      <c r="C84" s="36"/>
      <c r="D84" s="2"/>
      <c r="E84" s="2"/>
      <c r="F84" s="5"/>
    </row>
    <row r="85" spans="1:6" ht="12" customHeight="1" x14ac:dyDescent="0.25">
      <c r="A85" s="37" t="s">
        <v>44</v>
      </c>
      <c r="B85" s="38" t="s">
        <v>73</v>
      </c>
      <c r="C85" s="39" t="s">
        <v>60</v>
      </c>
      <c r="D85" s="2"/>
      <c r="E85" s="2"/>
      <c r="F85" s="5"/>
    </row>
    <row r="86" spans="1:6" ht="12" customHeight="1" x14ac:dyDescent="0.25">
      <c r="A86" s="40" t="s">
        <v>61</v>
      </c>
      <c r="B86" s="41">
        <f>+F22</f>
        <v>20000</v>
      </c>
      <c r="C86" s="42">
        <f>(B86/B92)</f>
        <v>1.6608937405078784E-2</v>
      </c>
      <c r="D86" s="2"/>
      <c r="E86" s="2"/>
      <c r="F86" s="5"/>
    </row>
    <row r="87" spans="1:6" ht="12" customHeight="1" x14ac:dyDescent="0.25">
      <c r="A87" s="40" t="s">
        <v>62</v>
      </c>
      <c r="B87" s="43">
        <f>+F27</f>
        <v>0</v>
      </c>
      <c r="C87" s="42">
        <v>0</v>
      </c>
      <c r="D87" s="2"/>
      <c r="E87" s="2"/>
      <c r="F87" s="5"/>
    </row>
    <row r="88" spans="1:6" ht="12" customHeight="1" x14ac:dyDescent="0.25">
      <c r="A88" s="40" t="s">
        <v>63</v>
      </c>
      <c r="B88" s="41">
        <f>+F43</f>
        <v>281999.68</v>
      </c>
      <c r="C88" s="42">
        <f>(B88/B92)</f>
        <v>0.23418575166861233</v>
      </c>
      <c r="D88" s="2"/>
      <c r="E88" s="2"/>
      <c r="F88" s="5"/>
    </row>
    <row r="89" spans="1:6" ht="12" customHeight="1" x14ac:dyDescent="0.25">
      <c r="A89" s="40" t="s">
        <v>36</v>
      </c>
      <c r="B89" s="41">
        <f>+F60</f>
        <v>769829.8</v>
      </c>
      <c r="C89" s="42">
        <f>(B89/B92)</f>
        <v>0.63930274803821596</v>
      </c>
      <c r="D89" s="2"/>
      <c r="E89" s="2"/>
      <c r="F89" s="5"/>
    </row>
    <row r="90" spans="1:6" ht="12" customHeight="1" x14ac:dyDescent="0.25">
      <c r="A90" s="40" t="s">
        <v>64</v>
      </c>
      <c r="B90" s="44">
        <f>+F67</f>
        <v>75000</v>
      </c>
      <c r="C90" s="42">
        <f>(B90/B92)</f>
        <v>6.2283515269045436E-2</v>
      </c>
      <c r="D90" s="4"/>
      <c r="E90" s="4"/>
      <c r="F90" s="5"/>
    </row>
    <row r="91" spans="1:6" ht="12" customHeight="1" x14ac:dyDescent="0.25">
      <c r="A91" s="40" t="s">
        <v>65</v>
      </c>
      <c r="B91" s="44">
        <f>+F70</f>
        <v>57341.474000000002</v>
      </c>
      <c r="C91" s="42">
        <f>(B91/B92)</f>
        <v>4.7619047619047623E-2</v>
      </c>
      <c r="D91" s="4"/>
      <c r="E91" s="4"/>
      <c r="F91" s="5"/>
    </row>
    <row r="92" spans="1:6" ht="12.75" customHeight="1" thickBot="1" x14ac:dyDescent="0.3">
      <c r="A92" s="45" t="s">
        <v>74</v>
      </c>
      <c r="B92" s="46">
        <f>SUM(B86:B91)</f>
        <v>1204170.9539999999</v>
      </c>
      <c r="C92" s="47">
        <f>SUM(C86:C91)</f>
        <v>1</v>
      </c>
      <c r="D92" s="4"/>
      <c r="E92" s="4"/>
      <c r="F92" s="5"/>
    </row>
    <row r="93" spans="1:6" ht="12" customHeight="1" x14ac:dyDescent="0.25">
      <c r="A93" s="10"/>
      <c r="B93" s="9"/>
      <c r="C93" s="9"/>
      <c r="D93" s="9"/>
      <c r="E93" s="9"/>
      <c r="F93" s="5"/>
    </row>
    <row r="94" spans="1:6" ht="12.75" customHeight="1" x14ac:dyDescent="0.25">
      <c r="A94" s="11"/>
      <c r="B94" s="9"/>
      <c r="C94" s="9"/>
      <c r="D94" s="9"/>
      <c r="E94" s="9"/>
      <c r="F94" s="5"/>
    </row>
    <row r="95" spans="1:6" ht="12" customHeight="1" thickBot="1" x14ac:dyDescent="0.3">
      <c r="A95" s="23"/>
      <c r="B95" s="24" t="s">
        <v>66</v>
      </c>
      <c r="C95" s="25"/>
      <c r="D95" s="26"/>
      <c r="E95" s="3"/>
      <c r="F95" s="5"/>
    </row>
    <row r="96" spans="1:6" ht="12" customHeight="1" x14ac:dyDescent="0.25">
      <c r="A96" s="27" t="s">
        <v>77</v>
      </c>
      <c r="B96" s="28">
        <v>50</v>
      </c>
      <c r="C96" s="28">
        <v>60</v>
      </c>
      <c r="D96" s="29">
        <v>70</v>
      </c>
      <c r="E96" s="22"/>
      <c r="F96" s="6"/>
    </row>
    <row r="97" spans="1:6" ht="12.75" customHeight="1" thickBot="1" x14ac:dyDescent="0.3">
      <c r="A97" s="33" t="s">
        <v>67</v>
      </c>
      <c r="B97" s="34">
        <f>(F71/B96)</f>
        <v>24083.41908</v>
      </c>
      <c r="C97" s="34">
        <f>(F71/C96)</f>
        <v>20069.515899999999</v>
      </c>
      <c r="D97" s="35">
        <f>(F71/D96)</f>
        <v>17202.442199999998</v>
      </c>
      <c r="E97" s="22"/>
      <c r="F97" s="6"/>
    </row>
    <row r="98" spans="1:6" ht="15.6" customHeight="1" x14ac:dyDescent="0.25">
      <c r="A98" s="13" t="s">
        <v>68</v>
      </c>
      <c r="B98" s="7"/>
      <c r="C98" s="7"/>
      <c r="D98" s="7"/>
      <c r="E98" s="7"/>
      <c r="F98" s="7"/>
    </row>
  </sheetData>
  <mergeCells count="8">
    <mergeCell ref="A84:B84"/>
    <mergeCell ref="D13:E13"/>
    <mergeCell ref="D11:E11"/>
    <mergeCell ref="D10:E10"/>
    <mergeCell ref="D9:E9"/>
    <mergeCell ref="D14:E14"/>
    <mergeCell ref="D15:E15"/>
    <mergeCell ref="A17:F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2023-04-27T13:05:37Z</dcterms:modified>
  <cp:category/>
  <cp:contentStatus/>
</cp:coreProperties>
</file>