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<sst xmlns="http://schemas.openxmlformats.org/spreadsheetml/2006/main" count="179" uniqueCount="110">
  <si>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</si>
  <si>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TRIGO ALTERNATIVO</t>
  </si>
  <si>
    <t>RENDIMIENTO (qqm/Há.)</t>
  </si>
  <si>
    <t>VARIEDAD</t>
  </si>
  <si>
    <t>FRITZ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</si>
  <si>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</si>
  <si>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</si>
  <si>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</si>
  <si>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</si>
  <si>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</si>
  <si>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</si>
  <si>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</si>
  <si>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</si>
  <si>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</si>
  <si>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Carahue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</si>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</sst>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283918</xdr:colOff>
      <xdr:row>0</xdr:row>
      <xdr:rowOff>54952</xdr:rowOff>
    </xdr:from>
    <xdr:to>
      <xdr:col>7</xdr:col>
      <xdr:colOff>0</xdr:colOff>
      <xdr:row>7</xdr:row>
      <xdr:rowOff>62018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918" y="54952"/>
          <a:ext cx="6365265" cy="135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H25" sqref="H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</v>
      </c>
      <c r="D9" s="57"/>
      <c r="E9" s="171" t="s">
        <v>2</v>
      </c>
      <c r="F9" s="172"/>
      <c r="G9" s="126">
        <v>60</v>
      </c>
    </row>
    <row r="10" spans="1:7" ht="38.25" customHeight="1" x14ac:dyDescent="0.25">
      <c r="A10" s="33"/>
      <c r="B10" s="58" t="s">
        <v>3</v>
      </c>
      <c r="C10" s="130" t="s">
        <v>4</v>
      </c>
      <c r="D10" s="57"/>
      <c r="E10" s="169" t="s">
        <v>5</v>
      </c>
      <c r="F10" s="170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9" t="s">
        <v>9</v>
      </c>
      <c r="F11" s="170"/>
      <c r="G11" s="128">
        <v>40000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66">
        <f>G9*G11</f>
        <v>2400000</v>
      </c>
    </row>
    <row r="13" spans="1:7" ht="11.25" customHeight="1" x14ac:dyDescent="0.25">
      <c r="A13" s="33"/>
      <c r="B13" s="58" t="s">
        <v>13</v>
      </c>
      <c r="C13" s="131" t="s">
        <v>14</v>
      </c>
      <c r="D13" s="57"/>
      <c r="E13" s="169" t="s">
        <v>15</v>
      </c>
      <c r="F13" s="170"/>
      <c r="G13" s="61" t="s">
        <v>16</v>
      </c>
    </row>
    <row r="14" spans="1:7" ht="13.5" customHeight="1" x14ac:dyDescent="0.25">
      <c r="A14" s="33"/>
      <c r="B14" s="58" t="s">
        <v>17</v>
      </c>
      <c r="C14" s="132" t="s">
        <v>14</v>
      </c>
      <c r="D14" s="57"/>
      <c r="E14" s="169" t="s">
        <v>18</v>
      </c>
      <c r="F14" s="170"/>
      <c r="G14" s="127" t="s">
        <v>6</v>
      </c>
    </row>
    <row r="15" spans="1:7" ht="25.5" customHeight="1" x14ac:dyDescent="0.25">
      <c r="A15" s="33"/>
      <c r="B15" s="58" t="s">
        <v>19</v>
      </c>
      <c r="C15" s="127">
        <v>45033</v>
      </c>
      <c r="D15" s="57"/>
      <c r="E15" s="173" t="s">
        <v>20</v>
      </c>
      <c r="F15" s="174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22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3">
        <v>1</v>
      </c>
      <c r="E21" s="134" t="s">
        <v>32</v>
      </c>
      <c r="F21" s="134">
        <v>25000</v>
      </c>
      <c r="G21" s="135">
        <f>D21*F21</f>
        <v>25000</v>
      </c>
    </row>
    <row r="22" spans="1:255" ht="12.75" customHeight="1" x14ac:dyDescent="0.25">
      <c r="A22" s="34"/>
      <c r="B22" s="76" t="s">
        <v>33</v>
      </c>
      <c r="C22" s="77"/>
      <c r="D22" s="136"/>
      <c r="E22" s="136"/>
      <c r="F22" s="136"/>
      <c r="G22" s="137">
        <f>SUM(G21:G21)</f>
        <v>25000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0" t="s">
        <v>37</v>
      </c>
      <c r="C31" s="141" t="s">
        <v>38</v>
      </c>
      <c r="D31" s="142">
        <v>3.125E-2</v>
      </c>
      <c r="E31" s="96" t="s">
        <v>39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3" t="s">
        <v>38</v>
      </c>
      <c r="D32" s="144">
        <v>7.0000000000000007E-2</v>
      </c>
      <c r="E32" s="96" t="s">
        <v>39</v>
      </c>
      <c r="F32" s="97">
        <v>432000</v>
      </c>
      <c r="G32" s="97">
        <f>(D32*F32)</f>
        <v>30240.000000000004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3" t="s">
        <v>38</v>
      </c>
      <c r="D33" s="144">
        <v>7.0000000000000007E-2</v>
      </c>
      <c r="E33" s="96" t="s">
        <v>39</v>
      </c>
      <c r="F33" s="97">
        <v>432000</v>
      </c>
      <c r="G33" s="97">
        <f>(D33*F33)</f>
        <v>30240.000000000004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3" t="s">
        <v>38</v>
      </c>
      <c r="D34" s="144">
        <v>7.0000000000000007E-2</v>
      </c>
      <c r="E34" s="96" t="s">
        <v>39</v>
      </c>
      <c r="F34" s="97">
        <v>350000</v>
      </c>
      <c r="G34" s="97">
        <f t="shared" ref="G34:G42" si="0">(D34*F34)</f>
        <v>24500.000000000004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3" t="s">
        <v>38</v>
      </c>
      <c r="D35" s="144">
        <v>6.25E-2</v>
      </c>
      <c r="E35" s="96" t="s">
        <v>32</v>
      </c>
      <c r="F35" s="97">
        <v>475000</v>
      </c>
      <c r="G35" s="97">
        <f t="shared" si="0"/>
        <v>29687.5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3" t="s">
        <v>38</v>
      </c>
      <c r="D36" s="144">
        <v>4.1666000000000002E-2</v>
      </c>
      <c r="E36" s="96" t="s">
        <v>32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45</v>
      </c>
      <c r="C37" s="143" t="s">
        <v>38</v>
      </c>
      <c r="D37" s="144">
        <v>3.125E-2</v>
      </c>
      <c r="E37" s="96" t="s">
        <v>32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46</v>
      </c>
      <c r="C38" s="143" t="s">
        <v>38</v>
      </c>
      <c r="D38" s="144">
        <v>3.125E-2</v>
      </c>
      <c r="E38" s="96" t="s">
        <v>47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3" t="s">
        <v>38</v>
      </c>
      <c r="D39" s="144">
        <v>3.125E-2</v>
      </c>
      <c r="E39" s="96" t="s">
        <v>47</v>
      </c>
      <c r="F39" s="97">
        <v>480000</v>
      </c>
      <c r="G39" s="97">
        <f t="shared" si="0"/>
        <v>15000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49</v>
      </c>
      <c r="C40" s="143" t="s">
        <v>38</v>
      </c>
      <c r="D40" s="144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51</v>
      </c>
      <c r="C41" s="143" t="s">
        <v>38</v>
      </c>
      <c r="D41" s="144">
        <v>3.125E-2</v>
      </c>
      <c r="E41" s="96" t="s">
        <v>52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53</v>
      </c>
      <c r="C42" s="147" t="s">
        <v>38</v>
      </c>
      <c r="D42" s="148">
        <v>0.125</v>
      </c>
      <c r="E42" s="99" t="s">
        <v>6</v>
      </c>
      <c r="F42" s="150">
        <v>952000</v>
      </c>
      <c r="G42" s="150">
        <f t="shared" si="0"/>
        <v>119000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54</v>
      </c>
      <c r="C43" s="88"/>
      <c r="D43" s="138"/>
      <c r="E43" s="138"/>
      <c r="F43" s="138"/>
      <c r="G43" s="139">
        <f>SUM(G31:G42)</f>
        <v>343667.18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56</v>
      </c>
      <c r="C46" s="94" t="s">
        <v>57</v>
      </c>
      <c r="D46" s="94" t="s">
        <v>58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1" t="s">
        <v>59</v>
      </c>
      <c r="C47" s="152" t="s">
        <v>60</v>
      </c>
      <c r="D47" s="153">
        <v>220</v>
      </c>
      <c r="E47" s="165" t="s">
        <v>39</v>
      </c>
      <c r="F47" s="153">
        <v>800</v>
      </c>
      <c r="G47" s="162">
        <f t="shared" ref="G47:G59" si="1">(D47*F47)</f>
        <v>176000</v>
      </c>
      <c r="K47" s="30"/>
    </row>
    <row r="48" spans="1:255" ht="12.75" customHeight="1" x14ac:dyDescent="0.25">
      <c r="A48" s="34"/>
      <c r="B48" s="154" t="s">
        <v>61</v>
      </c>
      <c r="C48" s="155" t="s">
        <v>62</v>
      </c>
      <c r="D48" s="156">
        <v>0.2</v>
      </c>
      <c r="E48" s="165" t="s">
        <v>39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63</v>
      </c>
      <c r="C49" s="155" t="s">
        <v>62</v>
      </c>
      <c r="D49" s="157">
        <v>0.06</v>
      </c>
      <c r="E49" s="165" t="s">
        <v>39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64</v>
      </c>
      <c r="C50" s="155" t="s">
        <v>62</v>
      </c>
      <c r="D50" s="157">
        <v>3</v>
      </c>
      <c r="E50" s="165" t="s">
        <v>39</v>
      </c>
      <c r="F50" s="158">
        <v>17000</v>
      </c>
      <c r="G50" s="163">
        <v>32475</v>
      </c>
    </row>
    <row r="51" spans="1:7" ht="12.75" customHeight="1" x14ac:dyDescent="0.25">
      <c r="A51" s="34"/>
      <c r="B51" s="154" t="s">
        <v>65</v>
      </c>
      <c r="C51" s="155" t="s">
        <v>62</v>
      </c>
      <c r="D51" s="156">
        <v>0.8</v>
      </c>
      <c r="E51" s="74" t="s">
        <v>32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66</v>
      </c>
      <c r="C52" s="155" t="s">
        <v>62</v>
      </c>
      <c r="D52" s="158">
        <v>4</v>
      </c>
      <c r="E52" s="74" t="s">
        <v>47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67</v>
      </c>
      <c r="C53" s="155" t="s">
        <v>68</v>
      </c>
      <c r="D53" s="158">
        <v>1</v>
      </c>
      <c r="E53" s="74" t="s">
        <v>50</v>
      </c>
      <c r="F53" s="158">
        <v>2000</v>
      </c>
      <c r="G53" s="163">
        <f t="shared" si="1"/>
        <v>2000</v>
      </c>
    </row>
    <row r="54" spans="1:7" ht="12.75" customHeight="1" x14ac:dyDescent="0.25">
      <c r="A54" s="34"/>
      <c r="B54" s="154" t="s">
        <v>69</v>
      </c>
      <c r="C54" s="155" t="s">
        <v>62</v>
      </c>
      <c r="D54" s="158">
        <v>1</v>
      </c>
      <c r="E54" s="74" t="s">
        <v>50</v>
      </c>
      <c r="F54" s="158">
        <v>22000</v>
      </c>
      <c r="G54" s="163">
        <f t="shared" si="1"/>
        <v>22000</v>
      </c>
    </row>
    <row r="55" spans="1:7" ht="12.75" customHeight="1" x14ac:dyDescent="0.25">
      <c r="A55" s="34"/>
      <c r="B55" s="154" t="s">
        <v>70</v>
      </c>
      <c r="C55" s="155" t="s">
        <v>62</v>
      </c>
      <c r="D55" s="156">
        <v>0.1</v>
      </c>
      <c r="E55" s="74" t="s">
        <v>52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71</v>
      </c>
      <c r="C56" s="155" t="s">
        <v>62</v>
      </c>
      <c r="D56" s="156">
        <v>0.5</v>
      </c>
      <c r="E56" s="74" t="s">
        <v>52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72</v>
      </c>
      <c r="C57" s="160" t="s">
        <v>60</v>
      </c>
      <c r="D57" s="161">
        <v>100</v>
      </c>
      <c r="E57" s="104" t="s">
        <v>39</v>
      </c>
      <c r="F57" s="161">
        <v>700</v>
      </c>
      <c r="G57" s="164">
        <f>(D57*F57)</f>
        <v>70000</v>
      </c>
    </row>
    <row r="58" spans="1:7" ht="12.75" customHeight="1" x14ac:dyDescent="0.25">
      <c r="A58" s="34"/>
      <c r="B58" s="154" t="s">
        <v>73</v>
      </c>
      <c r="C58" s="155" t="s">
        <v>60</v>
      </c>
      <c r="D58" s="158">
        <v>350</v>
      </c>
      <c r="E58" s="104" t="s">
        <v>39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74</v>
      </c>
      <c r="C59" s="160" t="s">
        <v>60</v>
      </c>
      <c r="D59" s="161">
        <v>200</v>
      </c>
      <c r="E59" s="104" t="s">
        <v>39</v>
      </c>
      <c r="F59" s="161">
        <v>880</v>
      </c>
      <c r="G59" s="164">
        <f t="shared" si="1"/>
        <v>176000</v>
      </c>
    </row>
    <row r="60" spans="1:7" ht="13.5" customHeight="1" x14ac:dyDescent="0.25">
      <c r="A60" s="35"/>
      <c r="B60" s="87" t="s">
        <v>75</v>
      </c>
      <c r="C60" s="88"/>
      <c r="D60" s="88"/>
      <c r="E60" s="88"/>
      <c r="F60" s="89"/>
      <c r="G60" s="100">
        <f>SUM(G47:G59)</f>
        <v>891145.8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77</v>
      </c>
      <c r="C63" s="94" t="s">
        <v>57</v>
      </c>
      <c r="D63" s="94" t="s">
        <v>58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78</v>
      </c>
      <c r="C64" s="74" t="s">
        <v>68</v>
      </c>
      <c r="D64" s="74">
        <v>1</v>
      </c>
      <c r="E64" s="74" t="s">
        <v>79</v>
      </c>
      <c r="F64" s="106">
        <v>37000</v>
      </c>
      <c r="G64" s="102">
        <f t="shared" ref="G64:G65" si="2">(D64*F64)</f>
        <v>37000</v>
      </c>
    </row>
    <row r="65" spans="1:7" ht="12.75" customHeight="1" x14ac:dyDescent="0.25">
      <c r="A65" s="33"/>
      <c r="B65" s="103" t="s">
        <v>80</v>
      </c>
      <c r="C65" s="74" t="s">
        <v>68</v>
      </c>
      <c r="D65" s="74">
        <v>1</v>
      </c>
      <c r="E65" s="74" t="s">
        <v>81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82</v>
      </c>
      <c r="C66" s="74" t="s">
        <v>68</v>
      </c>
      <c r="D66" s="101">
        <f>(50*100)/25</f>
        <v>200</v>
      </c>
      <c r="E66" s="74" t="str">
        <f>+E42</f>
        <v>Febrero</v>
      </c>
      <c r="F66" s="107">
        <v>250</v>
      </c>
      <c r="G66" s="102">
        <f>(D66*F66)</f>
        <v>50000</v>
      </c>
    </row>
    <row r="67" spans="1:7" ht="13.5" customHeight="1" x14ac:dyDescent="0.25">
      <c r="A67" s="35"/>
      <c r="B67" s="108" t="s">
        <v>83</v>
      </c>
      <c r="C67" s="109"/>
      <c r="D67" s="109"/>
      <c r="E67" s="109"/>
      <c r="F67" s="110"/>
      <c r="G67" s="111">
        <f>SUM(G64:G66)</f>
        <v>107000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84</v>
      </c>
      <c r="C69" s="115"/>
      <c r="D69" s="115"/>
      <c r="E69" s="115"/>
      <c r="F69" s="115"/>
      <c r="G69" s="116">
        <f>G22+G43+G60+G67</f>
        <v>1366812.98</v>
      </c>
    </row>
    <row r="70" spans="1:7" ht="12" customHeight="1" x14ac:dyDescent="0.25">
      <c r="A70" s="33"/>
      <c r="B70" s="117" t="s">
        <v>85</v>
      </c>
      <c r="C70" s="118"/>
      <c r="D70" s="118"/>
      <c r="E70" s="118"/>
      <c r="F70" s="118"/>
      <c r="G70" s="119">
        <f>G69*0.05</f>
        <v>68340.649000000005</v>
      </c>
    </row>
    <row r="71" spans="1:7" ht="12" customHeight="1" x14ac:dyDescent="0.25">
      <c r="A71" s="33"/>
      <c r="B71" s="120" t="s">
        <v>86</v>
      </c>
      <c r="C71" s="121"/>
      <c r="D71" s="121"/>
      <c r="E71" s="121"/>
      <c r="F71" s="121"/>
      <c r="G71" s="122">
        <f>G70+G69</f>
        <v>1435153.629</v>
      </c>
    </row>
    <row r="72" spans="1:7" ht="12" customHeight="1" x14ac:dyDescent="0.25">
      <c r="A72" s="33"/>
      <c r="B72" s="117" t="s">
        <v>87</v>
      </c>
      <c r="C72" s="118"/>
      <c r="D72" s="118"/>
      <c r="E72" s="118"/>
      <c r="F72" s="118"/>
      <c r="G72" s="119">
        <f>G12</f>
        <v>2400000</v>
      </c>
    </row>
    <row r="73" spans="1:7" ht="12" customHeight="1" x14ac:dyDescent="0.25">
      <c r="A73" s="33"/>
      <c r="B73" s="123" t="s">
        <v>88</v>
      </c>
      <c r="C73" s="124"/>
      <c r="D73" s="124"/>
      <c r="E73" s="124"/>
      <c r="F73" s="124"/>
      <c r="G73" s="125">
        <f>G72-G71</f>
        <v>964846.37100000004</v>
      </c>
    </row>
    <row r="74" spans="1:7" ht="12" customHeight="1" x14ac:dyDescent="0.25">
      <c r="A74" s="33"/>
      <c r="B74" s="8" t="s">
        <v>89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90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91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92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93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94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95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96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97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77</v>
      </c>
      <c r="C85" s="42" t="s">
        <v>98</v>
      </c>
      <c r="D85" s="43" t="s">
        <v>99</v>
      </c>
      <c r="E85" s="2"/>
      <c r="F85" s="2"/>
      <c r="G85" s="5"/>
    </row>
    <row r="86" spans="1:7" ht="12" customHeight="1" x14ac:dyDescent="0.25">
      <c r="A86" s="33"/>
      <c r="B86" s="44" t="s">
        <v>100</v>
      </c>
      <c r="C86" s="45">
        <f>+G22</f>
        <v>25000</v>
      </c>
      <c r="D86" s="46">
        <f>(C86/C92)</f>
        <v>1.7419737855813903E-2</v>
      </c>
      <c r="E86" s="2"/>
      <c r="F86" s="2"/>
      <c r="G86" s="5"/>
    </row>
    <row r="87" spans="1:7" ht="12" customHeight="1" x14ac:dyDescent="0.25">
      <c r="A87" s="33"/>
      <c r="B87" s="44" t="s">
        <v>101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102</v>
      </c>
      <c r="C88" s="45">
        <f>+G43</f>
        <v>343667.18</v>
      </c>
      <c r="D88" s="46">
        <f>(C88/C92)</f>
        <v>0.23946368740987242</v>
      </c>
      <c r="E88" s="2"/>
      <c r="F88" s="2"/>
      <c r="G88" s="5"/>
    </row>
    <row r="89" spans="1:7" ht="12" customHeight="1" x14ac:dyDescent="0.25">
      <c r="A89" s="33"/>
      <c r="B89" s="44" t="s">
        <v>56</v>
      </c>
      <c r="C89" s="45">
        <f>+G60</f>
        <v>891145.8</v>
      </c>
      <c r="D89" s="46">
        <f>(C89/C92)</f>
        <v>0.62094104909238257</v>
      </c>
      <c r="E89" s="2"/>
      <c r="F89" s="2"/>
      <c r="G89" s="5"/>
    </row>
    <row r="90" spans="1:7" ht="12" customHeight="1" x14ac:dyDescent="0.25">
      <c r="A90" s="33"/>
      <c r="B90" s="44" t="s">
        <v>103</v>
      </c>
      <c r="C90" s="48">
        <f>+G67</f>
        <v>107000</v>
      </c>
      <c r="D90" s="46">
        <f>(C90/C92)</f>
        <v>7.4556478022883496E-2</v>
      </c>
      <c r="E90" s="4"/>
      <c r="F90" s="4"/>
      <c r="G90" s="5"/>
    </row>
    <row r="91" spans="1:7" ht="12" customHeight="1" x14ac:dyDescent="0.25">
      <c r="A91" s="33"/>
      <c r="B91" s="44" t="s">
        <v>104</v>
      </c>
      <c r="C91" s="48">
        <f>+G70</f>
        <v>68340.649000000005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105</v>
      </c>
      <c r="C92" s="50">
        <f>SUM(C86:C91)</f>
        <v>1435153.629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106</v>
      </c>
      <c r="D95" s="25"/>
      <c r="E95" s="26"/>
      <c r="F95" s="3"/>
      <c r="G95" s="5"/>
    </row>
    <row r="96" spans="1:7" ht="12" customHeight="1" x14ac:dyDescent="0.25">
      <c r="A96" s="33"/>
      <c r="B96" s="27" t="s">
        <v>107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108</v>
      </c>
      <c r="C97" s="37">
        <f>(G71/C96)</f>
        <v>35878.840725000002</v>
      </c>
      <c r="D97" s="37">
        <f>(G71/D96)</f>
        <v>28703.07258</v>
      </c>
      <c r="E97" s="39">
        <f>(G71/E96)</f>
        <v>23919.227149999999</v>
      </c>
      <c r="F97" s="22"/>
      <c r="G97" s="6"/>
    </row>
    <row r="98" spans="1:7" ht="15.6" customHeight="1" x14ac:dyDescent="0.25">
      <c r="A98" s="33"/>
      <c r="B98" s="13" t="s">
        <v>109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90" scale="6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2023-04-27T15:36:12Z</dcterms:modified>
  <cp:category/>
  <cp:contentStatus/>
</cp:coreProperties>
</file>