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TRIGO INVIERNO" sheetId="5" r:id="rId1"/>
  </sheets>
  <definedNames>
    <definedName name="_xlnm.Print_Area" localSheetId="0">'TRIGO INVIERNO'!$A$1:$G$90</definedName>
  </definedNames>
  <calcPr calcId="152511"/>
</workbook>
</file>

<file path=xl/calcChain.xml><?xml version="1.0" encoding="utf-8"?>
<calcChain xmlns="http://schemas.openxmlformats.org/spreadsheetml/2006/main">
  <c r="G57" i="5" l="1"/>
  <c r="G12" i="5" l="1"/>
  <c r="G62" i="5" s="1"/>
  <c r="G51" i="5"/>
  <c r="G49" i="5"/>
  <c r="G48" i="5"/>
  <c r="G46" i="5"/>
  <c r="G45" i="5"/>
  <c r="G44" i="5"/>
  <c r="G38" i="5"/>
  <c r="G37" i="5"/>
  <c r="G32" i="5"/>
  <c r="G31" i="5"/>
  <c r="G30" i="5"/>
  <c r="G25" i="5"/>
  <c r="G24" i="5"/>
  <c r="G23" i="5"/>
  <c r="G22" i="5"/>
  <c r="G21" i="5"/>
  <c r="G33" i="5" l="1"/>
  <c r="C77" i="5" s="1"/>
  <c r="G26" i="5"/>
  <c r="C76" i="5" s="1"/>
  <c r="G39" i="5"/>
  <c r="C78" i="5" s="1"/>
  <c r="G52" i="5"/>
  <c r="G59" i="5" l="1"/>
  <c r="G60" i="5" s="1"/>
  <c r="C81" i="5" s="1"/>
  <c r="C79" i="5"/>
  <c r="G61" i="5" l="1"/>
  <c r="D87" i="5" s="1"/>
  <c r="C82" i="5"/>
  <c r="D81" i="5" s="1"/>
  <c r="G63" i="5" l="1"/>
  <c r="E87" i="5"/>
  <c r="C87" i="5"/>
  <c r="D80" i="5"/>
  <c r="D76" i="5"/>
  <c r="D78" i="5"/>
  <c r="D77" i="5"/>
  <c r="D79" i="5"/>
  <c r="D82" i="5" l="1"/>
</calcChain>
</file>

<file path=xl/sharedStrings.xml><?xml version="1.0" encoding="utf-8"?>
<sst xmlns="http://schemas.openxmlformats.org/spreadsheetml/2006/main" count="142" uniqueCount="99">
  <si>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</si>
  <si>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</si>
  <si>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</si>
  <si>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</si>
  <si>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</si>
  <si>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</si>
  <si>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</si>
  <si>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</si>
  <si>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</si>
  <si>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</si>
  <si>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</si>
  <si>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</si>
  <si>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</si>
  <si>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</si>
  <si>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</si>
  <si>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</si>
  <si>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</si>
  <si>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</si>
  <si>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</si>
  <si>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</si>
  <si>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</si>
  <si>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</si>
  <si>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</si>
  <si>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</si>
  <si>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</si>
  <si>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</si>
  <si>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</si>
  <si>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</si>
  <si>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</si>
  <si>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</si>
  <si>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</si>
  <si>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</si>
  <si>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</si>
  <si>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</si>
  <si>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</si>
  <si>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</si>
  <si>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</si>
  <si>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</si>
  <si>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</si>
  <si>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</si>
  <si>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</si>
  <si>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</si>
  <si>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</si>
  <si>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</si>
  <si>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</si>
  <si>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</si>
  <si>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</si>
  <si>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</si>
  <si>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</si>
  <si>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</si>
  <si>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</si>
  <si>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</si>
  <si>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</si>
  <si>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</si>
  <si>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</si>
  <si>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</si>
  <si>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</si>
  <si>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</si>
  <si>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</si>
  <si>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</si>
  <si>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</si>
  <si>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</si>
  <si>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</si>
  <si>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</si>
  <si>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</si>
  <si>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</si>
  <si>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</si>
  <si>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Abril</t>
  </si>
  <si>
    <t xml:space="preserve">HERBICIDA </t>
  </si>
  <si>
    <t>Rango</t>
  </si>
  <si>
    <t>Lt</t>
  </si>
  <si>
    <t>Mcpa</t>
  </si>
  <si>
    <t>SFT</t>
  </si>
  <si>
    <t>Nitromag</t>
  </si>
  <si>
    <t>MERCADO LOCAL</t>
  </si>
  <si>
    <t>Cosecha</t>
  </si>
  <si>
    <t>Sacos</t>
  </si>
  <si>
    <t>Un</t>
  </si>
  <si>
    <t>Febrero</t>
  </si>
  <si>
    <t>ESCENARIOS COSTO UNITARIO  ($/scs)</t>
  </si>
  <si>
    <t>BAJO</t>
  </si>
  <si>
    <t>RENDIMIENTO (qqm/Há.)</t>
  </si>
  <si>
    <t>Aplicación herbicida Barbecho químico</t>
  </si>
  <si>
    <t>Mayo</t>
  </si>
  <si>
    <t>Aplicación fertilizante (2)</t>
  </si>
  <si>
    <t>Mayo y Agosto</t>
  </si>
  <si>
    <t>Aplicación herbicida postemergencia</t>
  </si>
  <si>
    <t>Junio</t>
  </si>
  <si>
    <t>rastraje (02)</t>
  </si>
  <si>
    <t>Mayo/Junio</t>
  </si>
  <si>
    <t>cosecha</t>
  </si>
  <si>
    <t>Enero/Febrero</t>
  </si>
  <si>
    <t>Agosto</t>
  </si>
  <si>
    <t>TRIGO DE INVIERNO</t>
  </si>
  <si>
    <t>DOMO,CRAC</t>
  </si>
  <si>
    <t>Enero/febrero</t>
  </si>
  <si>
    <t>PRECIO ESPERADO ($/qqm)</t>
  </si>
  <si>
    <t>SEMILLA(propia)</t>
  </si>
  <si>
    <t xml:space="preserve">Rastraje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</si>
</sst>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13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0" fontId="21" fillId="10" borderId="2" xfId="0" applyFont="1" applyFill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2" fillId="0" borderId="2" xfId="0" applyFont="1" applyFill="1" applyBorder="1"/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2" fillId="0" borderId="2" xfId="1" applyNumberFormat="1" applyFont="1" applyBorder="1" applyAlignment="1">
      <alignment horizontal="right"/>
    </xf>
    <xf numFmtId="0" fontId="23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24" fillId="0" borderId="2" xfId="0" applyFont="1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1009651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2007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tabSelected="1" workbookViewId="0">
      <selection sqref="A1:G90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5.285156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38" t="s">
        <v>0</v>
      </c>
      <c r="C9" s="80" t="s">
        <v>93</v>
      </c>
      <c r="D9" s="16"/>
      <c r="E9" s="107" t="s">
        <v>81</v>
      </c>
      <c r="F9" s="108"/>
      <c r="G9" s="83">
        <v>45</v>
      </c>
    </row>
    <row r="10" spans="1:7" ht="15">
      <c r="A10" s="14"/>
      <c r="B10" s="39" t="s">
        <v>1</v>
      </c>
      <c r="C10" s="81" t="s">
        <v>94</v>
      </c>
      <c r="D10" s="17"/>
      <c r="E10" s="109" t="s">
        <v>2</v>
      </c>
      <c r="F10" s="110"/>
      <c r="G10" s="84">
        <v>44927</v>
      </c>
    </row>
    <row r="11" spans="1:7" ht="15">
      <c r="A11" s="14"/>
      <c r="B11" s="39" t="s">
        <v>3</v>
      </c>
      <c r="C11" s="81" t="s">
        <v>80</v>
      </c>
      <c r="D11" s="17"/>
      <c r="E11" s="109" t="s">
        <v>96</v>
      </c>
      <c r="F11" s="110"/>
      <c r="G11" s="85">
        <v>40000</v>
      </c>
    </row>
    <row r="12" spans="1:7" ht="11.25" customHeight="1">
      <c r="A12" s="14"/>
      <c r="B12" s="39" t="s">
        <v>4</v>
      </c>
      <c r="C12" s="81" t="s">
        <v>63</v>
      </c>
      <c r="D12" s="17"/>
      <c r="E12" s="40" t="s">
        <v>5</v>
      </c>
      <c r="F12" s="41"/>
      <c r="G12" s="85">
        <f>G9*G11</f>
        <v>1800000</v>
      </c>
    </row>
    <row r="13" spans="1:7" ht="11.25" customHeight="1">
      <c r="A13" s="14"/>
      <c r="B13" s="39" t="s">
        <v>6</v>
      </c>
      <c r="C13" s="81" t="s">
        <v>64</v>
      </c>
      <c r="D13" s="17"/>
      <c r="E13" s="109" t="s">
        <v>7</v>
      </c>
      <c r="F13" s="110"/>
      <c r="G13" s="81" t="s">
        <v>74</v>
      </c>
    </row>
    <row r="14" spans="1:7" ht="13.5" customHeight="1">
      <c r="A14" s="14"/>
      <c r="B14" s="39" t="s">
        <v>8</v>
      </c>
      <c r="C14" s="81" t="s">
        <v>64</v>
      </c>
      <c r="D14" s="17"/>
      <c r="E14" s="109" t="s">
        <v>9</v>
      </c>
      <c r="F14" s="110"/>
      <c r="G14" s="84">
        <v>45323</v>
      </c>
    </row>
    <row r="15" spans="1:7" ht="25.5" customHeight="1">
      <c r="A15" s="14"/>
      <c r="B15" s="39" t="s">
        <v>10</v>
      </c>
      <c r="C15" s="82">
        <v>44928</v>
      </c>
      <c r="D15" s="17"/>
      <c r="E15" s="111" t="s">
        <v>11</v>
      </c>
      <c r="F15" s="112"/>
      <c r="G15" s="86" t="s">
        <v>65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03" t="s">
        <v>12</v>
      </c>
      <c r="C17" s="104"/>
      <c r="D17" s="104"/>
      <c r="E17" s="104"/>
      <c r="F17" s="104"/>
      <c r="G17" s="104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2" t="s">
        <v>14</v>
      </c>
      <c r="C20" s="42" t="s">
        <v>15</v>
      </c>
      <c r="D20" s="42" t="s">
        <v>16</v>
      </c>
      <c r="E20" s="42" t="s">
        <v>17</v>
      </c>
      <c r="F20" s="42" t="s">
        <v>18</v>
      </c>
      <c r="G20" s="42" t="s">
        <v>19</v>
      </c>
    </row>
    <row r="21" spans="1:7" ht="24" customHeight="1">
      <c r="A21" s="14"/>
      <c r="B21" s="87" t="s">
        <v>82</v>
      </c>
      <c r="C21" s="88" t="s">
        <v>20</v>
      </c>
      <c r="D21" s="88">
        <v>0.5</v>
      </c>
      <c r="E21" s="88" t="s">
        <v>67</v>
      </c>
      <c r="F21" s="89">
        <v>20000</v>
      </c>
      <c r="G21" s="90">
        <f>F21*D21</f>
        <v>10000</v>
      </c>
    </row>
    <row r="22" spans="1:7" ht="13.5" customHeight="1">
      <c r="A22" s="14"/>
      <c r="B22" s="91" t="s">
        <v>66</v>
      </c>
      <c r="C22" s="88" t="s">
        <v>20</v>
      </c>
      <c r="D22" s="88">
        <v>1</v>
      </c>
      <c r="E22" s="88" t="s">
        <v>83</v>
      </c>
      <c r="F22" s="89">
        <v>20000</v>
      </c>
      <c r="G22" s="90">
        <f>F22*D22</f>
        <v>20000</v>
      </c>
    </row>
    <row r="23" spans="1:7" ht="15" customHeight="1">
      <c r="A23" s="14"/>
      <c r="B23" s="91" t="s">
        <v>84</v>
      </c>
      <c r="C23" s="88" t="s">
        <v>20</v>
      </c>
      <c r="D23" s="88">
        <v>1.5</v>
      </c>
      <c r="E23" s="88" t="s">
        <v>85</v>
      </c>
      <c r="F23" s="89">
        <v>20000</v>
      </c>
      <c r="G23" s="90">
        <f>F23*D23</f>
        <v>30000</v>
      </c>
    </row>
    <row r="24" spans="1:7" ht="15" customHeight="1">
      <c r="A24" s="14"/>
      <c r="B24" s="91" t="s">
        <v>86</v>
      </c>
      <c r="C24" s="88" t="s">
        <v>20</v>
      </c>
      <c r="D24" s="92">
        <v>0.5</v>
      </c>
      <c r="E24" s="88" t="s">
        <v>87</v>
      </c>
      <c r="F24" s="89">
        <v>20000</v>
      </c>
      <c r="G24" s="90">
        <f>F24*D24</f>
        <v>10000</v>
      </c>
    </row>
    <row r="25" spans="1:7" ht="12.75" customHeight="1">
      <c r="A25" s="14"/>
      <c r="B25" s="91" t="s">
        <v>75</v>
      </c>
      <c r="C25" s="92" t="s">
        <v>20</v>
      </c>
      <c r="D25" s="92">
        <v>4</v>
      </c>
      <c r="E25" s="92" t="s">
        <v>95</v>
      </c>
      <c r="F25" s="89">
        <v>20000</v>
      </c>
      <c r="G25" s="90">
        <f>F25*D25</f>
        <v>80000</v>
      </c>
    </row>
    <row r="26" spans="1:7" ht="12.75" customHeight="1">
      <c r="A26" s="14"/>
      <c r="B26" s="24" t="s">
        <v>21</v>
      </c>
      <c r="C26" s="25"/>
      <c r="D26" s="25"/>
      <c r="E26" s="25"/>
      <c r="F26" s="26"/>
      <c r="G26" s="27">
        <f>SUM(G21:G25)</f>
        <v>150000</v>
      </c>
    </row>
    <row r="27" spans="1:7" ht="12" customHeight="1">
      <c r="A27" s="14"/>
      <c r="B27" s="16"/>
      <c r="C27" s="16"/>
      <c r="D27" s="16"/>
      <c r="E27" s="16"/>
      <c r="F27" s="28"/>
      <c r="G27" s="28"/>
    </row>
    <row r="28" spans="1:7" ht="12" customHeight="1">
      <c r="A28" s="14"/>
      <c r="B28" s="22" t="s">
        <v>22</v>
      </c>
      <c r="C28" s="29"/>
      <c r="D28" s="29"/>
      <c r="E28" s="29"/>
      <c r="F28" s="23"/>
      <c r="G28" s="23"/>
    </row>
    <row r="29" spans="1:7" ht="24" customHeight="1">
      <c r="A29" s="14"/>
      <c r="B29" s="43" t="s">
        <v>14</v>
      </c>
      <c r="C29" s="42" t="s">
        <v>15</v>
      </c>
      <c r="D29" s="42" t="s">
        <v>16</v>
      </c>
      <c r="E29" s="43" t="s">
        <v>17</v>
      </c>
      <c r="F29" s="42" t="s">
        <v>18</v>
      </c>
      <c r="G29" s="43" t="s">
        <v>19</v>
      </c>
    </row>
    <row r="30" spans="1:7" ht="15" customHeight="1">
      <c r="A30" s="14"/>
      <c r="B30" s="93" t="s">
        <v>98</v>
      </c>
      <c r="C30" s="88" t="s">
        <v>62</v>
      </c>
      <c r="D30" s="88">
        <v>1</v>
      </c>
      <c r="E30" s="88" t="s">
        <v>83</v>
      </c>
      <c r="F30" s="89">
        <v>30000</v>
      </c>
      <c r="G30" s="90">
        <f>F30*D30</f>
        <v>30000</v>
      </c>
    </row>
    <row r="31" spans="1:7" ht="11.25" customHeight="1">
      <c r="A31" s="14"/>
      <c r="B31" s="91" t="s">
        <v>66</v>
      </c>
      <c r="C31" s="88" t="s">
        <v>62</v>
      </c>
      <c r="D31" s="88">
        <v>0.5</v>
      </c>
      <c r="E31" s="88" t="s">
        <v>83</v>
      </c>
      <c r="F31" s="89">
        <v>30000</v>
      </c>
      <c r="G31" s="90">
        <f>F31*D31</f>
        <v>15000</v>
      </c>
    </row>
    <row r="32" spans="1:7" ht="12" customHeight="1">
      <c r="A32" s="14"/>
      <c r="B32" s="91" t="s">
        <v>75</v>
      </c>
      <c r="C32" s="88" t="s">
        <v>62</v>
      </c>
      <c r="D32" s="92">
        <v>0.5</v>
      </c>
      <c r="E32" s="92" t="s">
        <v>91</v>
      </c>
      <c r="F32" s="89">
        <v>30000</v>
      </c>
      <c r="G32" s="90">
        <f>F32*D32</f>
        <v>15000</v>
      </c>
    </row>
    <row r="33" spans="1:7" ht="12" customHeight="1">
      <c r="A33" s="14"/>
      <c r="B33" s="24" t="s">
        <v>23</v>
      </c>
      <c r="C33" s="25"/>
      <c r="D33" s="25"/>
      <c r="E33" s="25"/>
      <c r="F33" s="26"/>
      <c r="G33" s="27">
        <f>SUM(G30:G32)</f>
        <v>60000</v>
      </c>
    </row>
    <row r="34" spans="1:7" ht="12" customHeight="1">
      <c r="A34" s="14"/>
      <c r="B34" s="16"/>
      <c r="C34" s="16"/>
      <c r="D34" s="16"/>
      <c r="E34" s="16"/>
      <c r="F34" s="28"/>
      <c r="G34" s="28"/>
    </row>
    <row r="35" spans="1:7" ht="12" customHeight="1">
      <c r="A35" s="14"/>
      <c r="B35" s="22" t="s">
        <v>24</v>
      </c>
      <c r="C35" s="29"/>
      <c r="D35" s="29"/>
      <c r="E35" s="29"/>
      <c r="F35" s="23"/>
      <c r="G35" s="23"/>
    </row>
    <row r="36" spans="1:7" ht="24" customHeight="1">
      <c r="A36" s="14"/>
      <c r="B36" s="43" t="s">
        <v>14</v>
      </c>
      <c r="C36" s="43" t="s">
        <v>15</v>
      </c>
      <c r="D36" s="43" t="s">
        <v>16</v>
      </c>
      <c r="E36" s="43" t="s">
        <v>17</v>
      </c>
      <c r="F36" s="42" t="s">
        <v>18</v>
      </c>
      <c r="G36" s="43" t="s">
        <v>19</v>
      </c>
    </row>
    <row r="37" spans="1:7" ht="12.75" customHeight="1">
      <c r="A37" s="14"/>
      <c r="B37" s="94" t="s">
        <v>88</v>
      </c>
      <c r="C37" s="95" t="s">
        <v>25</v>
      </c>
      <c r="D37" s="95">
        <v>0.25</v>
      </c>
      <c r="E37" s="95" t="s">
        <v>89</v>
      </c>
      <c r="F37" s="96">
        <v>224000</v>
      </c>
      <c r="G37" s="97">
        <f>(D37*F37)*1.19</f>
        <v>66640</v>
      </c>
    </row>
    <row r="38" spans="1:7" ht="12.75" customHeight="1">
      <c r="A38" s="14"/>
      <c r="B38" s="94" t="s">
        <v>90</v>
      </c>
      <c r="C38" s="95" t="s">
        <v>25</v>
      </c>
      <c r="D38" s="95">
        <v>0.125</v>
      </c>
      <c r="E38" s="95" t="s">
        <v>91</v>
      </c>
      <c r="F38" s="96">
        <v>400000</v>
      </c>
      <c r="G38" s="97">
        <f>(D38*F38)*1.19</f>
        <v>59500</v>
      </c>
    </row>
    <row r="39" spans="1:7" ht="12.75" customHeight="1">
      <c r="A39" s="14"/>
      <c r="B39" s="24" t="s">
        <v>26</v>
      </c>
      <c r="C39" s="25"/>
      <c r="D39" s="25"/>
      <c r="E39" s="25"/>
      <c r="F39" s="26"/>
      <c r="G39" s="27">
        <f>SUM(G37:G38)</f>
        <v>126140</v>
      </c>
    </row>
    <row r="40" spans="1:7" ht="12" customHeight="1">
      <c r="A40" s="14"/>
      <c r="B40" s="16"/>
      <c r="C40" s="16"/>
      <c r="D40" s="16"/>
      <c r="E40" s="16"/>
      <c r="F40" s="28"/>
      <c r="G40" s="28"/>
    </row>
    <row r="41" spans="1:7" ht="12" customHeight="1">
      <c r="A41" s="14"/>
      <c r="B41" s="22" t="s">
        <v>27</v>
      </c>
      <c r="C41" s="29"/>
      <c r="D41" s="29"/>
      <c r="E41" s="29"/>
      <c r="F41" s="23"/>
      <c r="G41" s="23"/>
    </row>
    <row r="42" spans="1:7" ht="24" customHeight="1">
      <c r="A42" s="14"/>
      <c r="B42" s="42" t="s">
        <v>28</v>
      </c>
      <c r="C42" s="42" t="s">
        <v>29</v>
      </c>
      <c r="D42" s="42" t="s">
        <v>30</v>
      </c>
      <c r="E42" s="42" t="s">
        <v>17</v>
      </c>
      <c r="F42" s="42" t="s">
        <v>18</v>
      </c>
      <c r="G42" s="42" t="s">
        <v>19</v>
      </c>
    </row>
    <row r="43" spans="1:7" ht="12.75" customHeight="1">
      <c r="A43" s="14"/>
      <c r="B43" s="98" t="s">
        <v>68</v>
      </c>
      <c r="C43" s="99"/>
      <c r="D43" s="99"/>
      <c r="E43" s="99"/>
      <c r="F43" s="100"/>
      <c r="G43" s="44"/>
    </row>
    <row r="44" spans="1:7" ht="12.75" customHeight="1">
      <c r="A44" s="14"/>
      <c r="B44" s="93" t="s">
        <v>69</v>
      </c>
      <c r="C44" s="88" t="s">
        <v>70</v>
      </c>
      <c r="D44" s="92">
        <v>1</v>
      </c>
      <c r="E44" s="101" t="s">
        <v>67</v>
      </c>
      <c r="F44" s="100">
        <v>20580</v>
      </c>
      <c r="G44" s="45">
        <f t="shared" ref="G44:G51" si="0">(D44*F44)*1.19</f>
        <v>24490.199999999997</v>
      </c>
    </row>
    <row r="45" spans="1:7" ht="12.75" customHeight="1">
      <c r="A45" s="14"/>
      <c r="B45" s="93" t="s">
        <v>71</v>
      </c>
      <c r="C45" s="88" t="s">
        <v>70</v>
      </c>
      <c r="D45" s="92">
        <v>1</v>
      </c>
      <c r="E45" s="101" t="s">
        <v>92</v>
      </c>
      <c r="F45" s="100">
        <v>23950</v>
      </c>
      <c r="G45" s="45">
        <f t="shared" si="0"/>
        <v>28500.5</v>
      </c>
    </row>
    <row r="46" spans="1:7" ht="12.75" customHeight="1">
      <c r="A46" s="14"/>
      <c r="B46" s="102" t="s">
        <v>97</v>
      </c>
      <c r="C46" s="88" t="s">
        <v>32</v>
      </c>
      <c r="D46" s="92">
        <v>170</v>
      </c>
      <c r="E46" s="101" t="s">
        <v>87</v>
      </c>
      <c r="F46" s="100">
        <v>480</v>
      </c>
      <c r="G46" s="45">
        <f t="shared" si="0"/>
        <v>97104</v>
      </c>
    </row>
    <row r="47" spans="1:7" ht="12.75" customHeight="1">
      <c r="A47" s="14"/>
      <c r="B47" s="102" t="s">
        <v>31</v>
      </c>
      <c r="C47" s="88"/>
      <c r="D47" s="92"/>
      <c r="E47" s="101"/>
      <c r="F47" s="100"/>
      <c r="G47" s="45"/>
    </row>
    <row r="48" spans="1:7" ht="12.75" customHeight="1">
      <c r="A48" s="14"/>
      <c r="B48" s="93" t="s">
        <v>72</v>
      </c>
      <c r="C48" s="88" t="s">
        <v>32</v>
      </c>
      <c r="D48" s="92">
        <v>250</v>
      </c>
      <c r="E48" s="101" t="s">
        <v>87</v>
      </c>
      <c r="F48" s="100">
        <v>1160</v>
      </c>
      <c r="G48" s="45">
        <f t="shared" si="0"/>
        <v>345100</v>
      </c>
    </row>
    <row r="49" spans="1:8" ht="12.75" customHeight="1">
      <c r="A49" s="14"/>
      <c r="B49" s="93" t="s">
        <v>73</v>
      </c>
      <c r="C49" s="88" t="s">
        <v>32</v>
      </c>
      <c r="D49" s="92">
        <v>200</v>
      </c>
      <c r="E49" s="101" t="s">
        <v>87</v>
      </c>
      <c r="F49" s="100">
        <v>975</v>
      </c>
      <c r="G49" s="45">
        <f t="shared" si="0"/>
        <v>232050</v>
      </c>
    </row>
    <row r="50" spans="1:8" ht="12.75" customHeight="1">
      <c r="A50" s="14"/>
      <c r="B50" s="102" t="s">
        <v>34</v>
      </c>
      <c r="C50" s="88"/>
      <c r="D50" s="92"/>
      <c r="E50" s="88"/>
      <c r="F50" s="100"/>
      <c r="G50" s="45"/>
    </row>
    <row r="51" spans="1:8" ht="12.75" customHeight="1">
      <c r="A51" s="14"/>
      <c r="B51" s="93" t="s">
        <v>76</v>
      </c>
      <c r="C51" s="88" t="s">
        <v>77</v>
      </c>
      <c r="D51" s="92">
        <v>160</v>
      </c>
      <c r="E51" s="88" t="s">
        <v>78</v>
      </c>
      <c r="F51" s="100">
        <v>202</v>
      </c>
      <c r="G51" s="45">
        <f t="shared" si="0"/>
        <v>38460.799999999996</v>
      </c>
    </row>
    <row r="52" spans="1:8" ht="13.5" customHeight="1">
      <c r="A52" s="14"/>
      <c r="B52" s="24" t="s">
        <v>33</v>
      </c>
      <c r="C52" s="25"/>
      <c r="D52" s="25"/>
      <c r="E52" s="25"/>
      <c r="F52" s="26"/>
      <c r="G52" s="27">
        <f>SUM(G43:G51)</f>
        <v>765705.5</v>
      </c>
    </row>
    <row r="53" spans="1:8" ht="12" customHeight="1">
      <c r="A53" s="14"/>
      <c r="B53" s="16"/>
      <c r="C53" s="16"/>
      <c r="D53" s="16"/>
      <c r="E53" s="33"/>
      <c r="F53" s="28"/>
      <c r="G53" s="28"/>
    </row>
    <row r="54" spans="1:8" ht="12" customHeight="1">
      <c r="A54" s="14"/>
      <c r="B54" s="22" t="s">
        <v>34</v>
      </c>
      <c r="C54" s="29"/>
      <c r="D54" s="29"/>
      <c r="E54" s="29"/>
      <c r="F54" s="23"/>
      <c r="G54" s="23"/>
    </row>
    <row r="55" spans="1:8" ht="24" customHeight="1">
      <c r="A55" s="14"/>
      <c r="B55" s="43" t="s">
        <v>35</v>
      </c>
      <c r="C55" s="42" t="s">
        <v>29</v>
      </c>
      <c r="D55" s="42" t="s">
        <v>30</v>
      </c>
      <c r="E55" s="43" t="s">
        <v>17</v>
      </c>
      <c r="F55" s="42" t="s">
        <v>18</v>
      </c>
      <c r="G55" s="43" t="s">
        <v>19</v>
      </c>
    </row>
    <row r="56" spans="1:8" ht="12.75" customHeight="1">
      <c r="A56" s="14"/>
      <c r="B56" s="46"/>
      <c r="C56" s="47"/>
      <c r="D56" s="45">
        <v>0</v>
      </c>
      <c r="E56" s="48"/>
      <c r="F56" s="49"/>
      <c r="G56" s="45">
        <v>0</v>
      </c>
    </row>
    <row r="57" spans="1:8" ht="13.5" customHeight="1">
      <c r="A57" s="14"/>
      <c r="B57" s="30" t="s">
        <v>36</v>
      </c>
      <c r="C57" s="31"/>
      <c r="D57" s="31"/>
      <c r="E57" s="31"/>
      <c r="F57" s="32"/>
      <c r="G57" s="27">
        <f>G56</f>
        <v>0</v>
      </c>
    </row>
    <row r="58" spans="1:8" ht="12" customHeight="1">
      <c r="A58" s="14"/>
      <c r="B58" s="16"/>
      <c r="C58" s="16"/>
      <c r="D58" s="16"/>
      <c r="E58" s="16"/>
      <c r="F58" s="28"/>
      <c r="G58" s="28"/>
    </row>
    <row r="59" spans="1:8" ht="12" customHeight="1">
      <c r="A59" s="14"/>
      <c r="B59" s="50" t="s">
        <v>37</v>
      </c>
      <c r="C59" s="51"/>
      <c r="D59" s="51"/>
      <c r="E59" s="51"/>
      <c r="F59" s="51"/>
      <c r="G59" s="52">
        <f>G52+G39+G33+G26</f>
        <v>1101845.5</v>
      </c>
      <c r="H59" s="35"/>
    </row>
    <row r="60" spans="1:8" ht="12" customHeight="1">
      <c r="A60" s="14"/>
      <c r="B60" s="53" t="s">
        <v>38</v>
      </c>
      <c r="C60" s="36"/>
      <c r="D60" s="36"/>
      <c r="E60" s="36"/>
      <c r="F60" s="36"/>
      <c r="G60" s="54">
        <f>G59*0.05</f>
        <v>55092.275000000001</v>
      </c>
    </row>
    <row r="61" spans="1:8" ht="12" customHeight="1">
      <c r="A61" s="14"/>
      <c r="B61" s="55" t="s">
        <v>39</v>
      </c>
      <c r="C61" s="34"/>
      <c r="D61" s="34"/>
      <c r="E61" s="34"/>
      <c r="F61" s="34"/>
      <c r="G61" s="56">
        <f>G60+G59</f>
        <v>1156937.7749999999</v>
      </c>
    </row>
    <row r="62" spans="1:8" ht="12" customHeight="1">
      <c r="A62" s="14"/>
      <c r="B62" s="53" t="s">
        <v>40</v>
      </c>
      <c r="C62" s="36"/>
      <c r="D62" s="36"/>
      <c r="E62" s="36"/>
      <c r="F62" s="36"/>
      <c r="G62" s="54">
        <f>G12</f>
        <v>1800000</v>
      </c>
    </row>
    <row r="63" spans="1:8" ht="12" customHeight="1">
      <c r="A63" s="14"/>
      <c r="B63" s="57" t="s">
        <v>41</v>
      </c>
      <c r="C63" s="58"/>
      <c r="D63" s="58"/>
      <c r="E63" s="58"/>
      <c r="F63" s="58"/>
      <c r="G63" s="59">
        <f>G62-G61</f>
        <v>643062.22500000009</v>
      </c>
    </row>
    <row r="64" spans="1:8" ht="12" customHeight="1">
      <c r="A64" s="14"/>
      <c r="B64" s="6" t="s">
        <v>42</v>
      </c>
      <c r="C64" s="7"/>
      <c r="D64" s="7"/>
      <c r="E64" s="7"/>
      <c r="F64" s="7"/>
      <c r="G64" s="3"/>
    </row>
    <row r="65" spans="1:7" ht="12.75" customHeight="1">
      <c r="A65" s="14"/>
      <c r="B65" s="8"/>
      <c r="C65" s="7"/>
      <c r="D65" s="7"/>
      <c r="E65" s="7"/>
      <c r="F65" s="7"/>
      <c r="G65" s="3"/>
    </row>
    <row r="66" spans="1:7" ht="12" customHeight="1">
      <c r="A66" s="14"/>
      <c r="B66" s="37" t="s">
        <v>43</v>
      </c>
      <c r="C66" s="5"/>
      <c r="D66" s="5"/>
      <c r="E66" s="5"/>
      <c r="F66" s="5"/>
      <c r="G66" s="3"/>
    </row>
    <row r="67" spans="1:7" ht="12" customHeight="1">
      <c r="A67" s="14"/>
      <c r="B67" s="60" t="s">
        <v>44</v>
      </c>
      <c r="C67" s="61"/>
      <c r="D67" s="61"/>
      <c r="E67" s="61"/>
      <c r="F67" s="61"/>
      <c r="G67" s="62"/>
    </row>
    <row r="68" spans="1:7" ht="12" customHeight="1">
      <c r="A68" s="14"/>
      <c r="B68" s="63" t="s">
        <v>45</v>
      </c>
      <c r="C68" s="5"/>
      <c r="D68" s="5"/>
      <c r="E68" s="5"/>
      <c r="F68" s="5"/>
      <c r="G68" s="64"/>
    </row>
    <row r="69" spans="1:7" ht="12" customHeight="1">
      <c r="A69" s="14"/>
      <c r="B69" s="63" t="s">
        <v>46</v>
      </c>
      <c r="C69" s="5"/>
      <c r="D69" s="5"/>
      <c r="E69" s="5"/>
      <c r="F69" s="5"/>
      <c r="G69" s="64"/>
    </row>
    <row r="70" spans="1:7" ht="12" customHeight="1">
      <c r="A70" s="14"/>
      <c r="B70" s="63" t="s">
        <v>47</v>
      </c>
      <c r="C70" s="5"/>
      <c r="D70" s="5"/>
      <c r="E70" s="5"/>
      <c r="F70" s="5"/>
      <c r="G70" s="64"/>
    </row>
    <row r="71" spans="1:7" ht="12" customHeight="1">
      <c r="A71" s="14"/>
      <c r="B71" s="63" t="s">
        <v>48</v>
      </c>
      <c r="C71" s="5"/>
      <c r="D71" s="5"/>
      <c r="E71" s="5"/>
      <c r="F71" s="5"/>
      <c r="G71" s="64"/>
    </row>
    <row r="72" spans="1:7" ht="12.75" customHeight="1">
      <c r="A72" s="14"/>
      <c r="B72" s="65" t="s">
        <v>49</v>
      </c>
      <c r="C72" s="66"/>
      <c r="D72" s="66"/>
      <c r="E72" s="66"/>
      <c r="F72" s="66"/>
      <c r="G72" s="67"/>
    </row>
    <row r="73" spans="1:7" ht="12.75" customHeight="1">
      <c r="A73" s="14"/>
      <c r="B73" s="10"/>
      <c r="C73" s="5"/>
      <c r="D73" s="5"/>
      <c r="E73" s="5"/>
      <c r="F73" s="5"/>
      <c r="G73" s="3"/>
    </row>
    <row r="74" spans="1:7" ht="15" customHeight="1">
      <c r="A74" s="14"/>
      <c r="B74" s="105" t="s">
        <v>50</v>
      </c>
      <c r="C74" s="106"/>
      <c r="D74" s="68"/>
      <c r="E74" s="1"/>
      <c r="F74" s="1"/>
      <c r="G74" s="3"/>
    </row>
    <row r="75" spans="1:7" ht="12" customHeight="1">
      <c r="A75" s="14"/>
      <c r="B75" s="69" t="s">
        <v>35</v>
      </c>
      <c r="C75" s="69" t="s">
        <v>51</v>
      </c>
      <c r="D75" s="70" t="s">
        <v>52</v>
      </c>
      <c r="E75" s="1"/>
      <c r="F75" s="1"/>
      <c r="G75" s="3"/>
    </row>
    <row r="76" spans="1:7" ht="12" customHeight="1">
      <c r="A76" s="14"/>
      <c r="B76" s="71" t="s">
        <v>53</v>
      </c>
      <c r="C76" s="72">
        <f>G26</f>
        <v>150000</v>
      </c>
      <c r="D76" s="73">
        <f>(C76/C82)</f>
        <v>0.12965260815345062</v>
      </c>
      <c r="E76" s="1"/>
      <c r="F76" s="1"/>
      <c r="G76" s="3"/>
    </row>
    <row r="77" spans="1:7" ht="12" customHeight="1">
      <c r="A77" s="14"/>
      <c r="B77" s="71" t="s">
        <v>54</v>
      </c>
      <c r="C77" s="72">
        <f>G33</f>
        <v>60000</v>
      </c>
      <c r="D77" s="73">
        <f>C77/C82</f>
        <v>5.1861043261380246E-2</v>
      </c>
      <c r="E77" s="1"/>
      <c r="F77" s="1"/>
      <c r="G77" s="3"/>
    </row>
    <row r="78" spans="1:7" ht="12" customHeight="1">
      <c r="A78" s="14"/>
      <c r="B78" s="71" t="s">
        <v>55</v>
      </c>
      <c r="C78" s="72">
        <f>G39</f>
        <v>126140</v>
      </c>
      <c r="D78" s="73">
        <f>(C78/C82)</f>
        <v>0.10902919994984174</v>
      </c>
      <c r="E78" s="1"/>
      <c r="F78" s="1"/>
      <c r="G78" s="3"/>
    </row>
    <row r="79" spans="1:7" ht="12" customHeight="1">
      <c r="A79" s="14"/>
      <c r="B79" s="71" t="s">
        <v>28</v>
      </c>
      <c r="C79" s="72">
        <f>G52</f>
        <v>765705.5</v>
      </c>
      <c r="D79" s="73">
        <f>(C79/C82)</f>
        <v>0.66183810101627982</v>
      </c>
      <c r="E79" s="1"/>
      <c r="F79" s="1"/>
      <c r="G79" s="3"/>
    </row>
    <row r="80" spans="1:7" ht="12" customHeight="1">
      <c r="A80" s="14"/>
      <c r="B80" s="71" t="s">
        <v>56</v>
      </c>
      <c r="C80" s="74"/>
      <c r="D80" s="73">
        <f>(C80/C82)</f>
        <v>0</v>
      </c>
      <c r="E80" s="2"/>
      <c r="F80" s="2"/>
      <c r="G80" s="3"/>
    </row>
    <row r="81" spans="1:7" ht="12" customHeight="1">
      <c r="A81" s="14"/>
      <c r="B81" s="71" t="s">
        <v>57</v>
      </c>
      <c r="C81" s="74">
        <f>G60</f>
        <v>55092.275000000001</v>
      </c>
      <c r="D81" s="73">
        <f>(C81/C82)</f>
        <v>4.7619047619047623E-2</v>
      </c>
      <c r="E81" s="2"/>
      <c r="F81" s="2"/>
      <c r="G81" s="3"/>
    </row>
    <row r="82" spans="1:7" ht="12.75" customHeight="1">
      <c r="A82" s="14"/>
      <c r="B82" s="69" t="s">
        <v>58</v>
      </c>
      <c r="C82" s="75">
        <f>SUM(C76:C81)</f>
        <v>1156937.7749999999</v>
      </c>
      <c r="D82" s="76">
        <f>SUM(D76:D81)</f>
        <v>1</v>
      </c>
      <c r="E82" s="2"/>
      <c r="F82" s="2"/>
      <c r="G82" s="3"/>
    </row>
    <row r="83" spans="1:7" ht="12" customHeight="1">
      <c r="A83" s="14"/>
      <c r="B83" s="8"/>
      <c r="C83" s="7"/>
      <c r="D83" s="7"/>
      <c r="E83" s="7"/>
      <c r="F83" s="7"/>
      <c r="G83" s="3"/>
    </row>
    <row r="84" spans="1:7" ht="12.75" customHeight="1">
      <c r="A84" s="14"/>
      <c r="B84" s="9"/>
      <c r="C84" s="7"/>
      <c r="D84" s="7"/>
      <c r="E84" s="7"/>
      <c r="F84" s="7"/>
      <c r="G84" s="3"/>
    </row>
    <row r="85" spans="1:7" ht="12" customHeight="1">
      <c r="A85" s="14"/>
      <c r="B85" s="77"/>
      <c r="C85" s="78" t="s">
        <v>79</v>
      </c>
      <c r="D85" s="77"/>
      <c r="E85" s="77"/>
      <c r="F85" s="2"/>
      <c r="G85" s="3"/>
    </row>
    <row r="86" spans="1:7" ht="12" customHeight="1">
      <c r="A86" s="14"/>
      <c r="B86" s="69" t="s">
        <v>59</v>
      </c>
      <c r="C86" s="79">
        <v>45</v>
      </c>
      <c r="D86" s="79">
        <v>50</v>
      </c>
      <c r="E86" s="79">
        <v>55</v>
      </c>
      <c r="F86" s="12"/>
      <c r="G86" s="4"/>
    </row>
    <row r="87" spans="1:7" ht="12.75" customHeight="1">
      <c r="A87" s="14"/>
      <c r="B87" s="69" t="s">
        <v>60</v>
      </c>
      <c r="C87" s="75">
        <f>(G61/C86)</f>
        <v>25709.728333333333</v>
      </c>
      <c r="D87" s="75">
        <f>(G61/D86)</f>
        <v>23138.755499999999</v>
      </c>
      <c r="E87" s="75">
        <f>(G61/E86)</f>
        <v>21035.232272727269</v>
      </c>
      <c r="F87" s="12"/>
      <c r="G87" s="4"/>
    </row>
    <row r="88" spans="1:7" ht="15.6" customHeight="1">
      <c r="A88" s="14"/>
      <c r="B88" s="11" t="s">
        <v>61</v>
      </c>
      <c r="C88" s="5"/>
      <c r="D88" s="5"/>
      <c r="E88" s="5"/>
      <c r="F88" s="5"/>
      <c r="G88" s="5"/>
    </row>
  </sheetData>
  <mergeCells count="8">
    <mergeCell ref="B17:G17"/>
    <mergeCell ref="B74:C74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7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739E88-A2A5-489F-AFE0-8947FBD98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4943BB-F65E-45F8-8938-CE9E56F9EF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5F4707-7DF1-46F7-8ACC-64E268F47B22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06f7734-31b4-4e84-b937-b34c6aa3cee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INVIERNO</vt:lpstr>
      <vt:lpstr>'TRIGO INVIERNO'!Área_de_impresión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2023-03-01T10:59:05Z</cp:lastPrinted>
  <dcterms:created xsi:type="dcterms:W3CDTF">2020-11-27T12:49:26Z</dcterms:created>
  <dcterms:modified xsi:type="dcterms:W3CDTF">2023-03-01T11:00:43Z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