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VICTORIA\"/>
    </mc:Choice>
  </mc:AlternateContent>
  <bookViews>
    <workbookView xWindow="0" yWindow="0" windowWidth="20490" windowHeight="6420"/>
  </bookViews>
  <sheets>
    <sheet name="trigo invier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7" i="1" l="1"/>
  <c r="G60" i="1"/>
  <c r="G55" i="1" l="1"/>
  <c r="G48" i="1"/>
  <c r="G49" i="1"/>
  <c r="G51" i="1"/>
  <c r="G52" i="1"/>
  <c r="G65" i="1"/>
  <c r="G33" i="1"/>
  <c r="G40" i="1"/>
  <c r="G41" i="1"/>
  <c r="D66" i="1" l="1"/>
  <c r="G12" i="1"/>
  <c r="G64" i="1" l="1"/>
  <c r="G66" i="1" l="1"/>
  <c r="G67" i="1" s="1"/>
  <c r="G56" i="1" l="1"/>
  <c r="G21" i="1"/>
  <c r="C90" i="1" l="1"/>
  <c r="G57" i="1"/>
  <c r="G59" i="1"/>
  <c r="G58" i="1"/>
  <c r="G54" i="1"/>
  <c r="G53" i="1" l="1"/>
  <c r="C87" i="1" l="1"/>
  <c r="G42" i="1" l="1"/>
  <c r="G39" i="1"/>
  <c r="G38" i="1"/>
  <c r="G37" i="1"/>
  <c r="G36" i="1"/>
  <c r="G35" i="1"/>
  <c r="G34" i="1"/>
  <c r="G32" i="1"/>
  <c r="G31" i="1"/>
  <c r="G72" i="1"/>
  <c r="G22" i="1" l="1"/>
  <c r="C86" i="1" s="1"/>
  <c r="G43" i="1"/>
  <c r="C88" i="1" s="1"/>
  <c r="C89" i="1"/>
  <c r="G69" i="1" l="1"/>
  <c r="G70" i="1" s="1"/>
  <c r="G71" i="1" s="1"/>
  <c r="C91" i="1" l="1"/>
  <c r="C92" i="1" s="1"/>
  <c r="D91" i="1" s="1"/>
  <c r="G73" i="1"/>
  <c r="D97" i="1"/>
  <c r="C97" i="1"/>
  <c r="E97" i="1"/>
  <c r="D86" i="1" l="1"/>
  <c r="D90" i="1"/>
  <c r="D88" i="1"/>
  <c r="D89" i="1"/>
  <c r="D92" i="1" l="1"/>
</calcChain>
</file>

<file path=xl/sharedStrings.xml><?xml version="1.0" encoding="utf-8"?>
<sst xmlns="http://schemas.openxmlformats.org/spreadsheetml/2006/main" count="179" uniqueCount="113">
  <si>
    <t>RUBRO O CULTIVO</t>
  </si>
  <si>
    <t>TRIGO INVIERNO</t>
  </si>
  <si>
    <t>RENDIMIENTO (qqm/Há.)</t>
  </si>
  <si>
    <t>VARIEDAD</t>
  </si>
  <si>
    <t>CRACK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</si>
  <si>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</si>
  <si>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</si>
  <si>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</si>
  <si>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</si>
  <si>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</si>
  <si>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</si>
  <si>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</si>
  <si>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</si>
  <si>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</si>
  <si>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Victoria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</si>
  <si>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</si>
  <si>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</si>
  <si>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</si>
  <si>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</si>
  <si>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</si>
  <si>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</si>
  <si>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Sequía, helada, lluvia,nieve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</si>
  <si>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</si>
  <si>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</si>
  <si>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</si>
  <si>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</si>
  <si>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</si>
  <si>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</si>
  <si>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</si>
  <si>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</si>
  <si>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</si>
  <si>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</si>
  <si>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Marzo-Junio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</si>
  <si>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</si>
  <si>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</si>
  <si>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</si>
  <si>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</si>
  <si>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</si>
  <si>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</si>
  <si>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Febrero-Marzo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</si>
  <si>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</si>
  <si>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</si>
  <si>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</si>
  <si>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</si>
  <si>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</si>
  <si>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</si>
  <si>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Agosto-Octubre</t>
  </si>
  <si>
    <t>Aplicación Post-emergente</t>
  </si>
  <si>
    <t>Aplicación Nitrogeno</t>
  </si>
  <si>
    <t>Aplicación Control Hoja Ancha</t>
  </si>
  <si>
    <t>Aplicación Insecticida/Fungicida</t>
  </si>
  <si>
    <t>Octubre-Noviembre</t>
  </si>
  <si>
    <t>Cosecha</t>
  </si>
  <si>
    <t>Enero- Febrero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</si>
  <si>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</si>
  <si>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</si>
  <si>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</si>
  <si>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</si>
  <si>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</si>
  <si>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</si>
  <si>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</si>
  <si>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Marzo- Junio</t>
  </si>
  <si>
    <t>Real Top</t>
  </si>
  <si>
    <t>l</t>
  </si>
  <si>
    <t>Punto 600 FS</t>
  </si>
  <si>
    <t>Rango Full SL</t>
  </si>
  <si>
    <t>Bacara Forte 360 SC</t>
  </si>
  <si>
    <t>Falcon Gold</t>
  </si>
  <si>
    <t>Mayo-Junio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</si>
  <si>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</si>
  <si>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</si>
  <si>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</si>
  <si>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</si>
  <si>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</si>
  <si>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</si>
  <si>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</si>
  <si>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</si>
  <si>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Septiembre-Octubre</t>
  </si>
  <si>
    <t>Subtotal Insumos</t>
  </si>
  <si>
    <t>OTROS</t>
  </si>
  <si>
    <t>Item</t>
  </si>
  <si>
    <t>Análisis de suelo (muestra)</t>
  </si>
  <si>
    <t>Marzo</t>
  </si>
  <si>
    <t>Seguro Agricola</t>
  </si>
  <si>
    <t>Sacos</t>
  </si>
  <si>
    <t>Enero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</si>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</sst>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.0_-;\-* #,##0.0_-;_-* &quot;-&quot;??_-;_-@_-"/>
    <numFmt numFmtId="169" formatCode="0.00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9"/>
      <color indexed="8"/>
      <name val="Calibri"/>
      <family val="2"/>
    </font>
    <font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10" applyFont="0" applyFill="0" applyBorder="0" applyAlignment="0" applyProtection="0"/>
    <xf numFmtId="0" fontId="11" fillId="0" borderId="10"/>
  </cellStyleXfs>
  <cellXfs count="16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8" xfId="0" applyFill="1" applyBorder="1"/>
    <xf numFmtId="0" fontId="5" fillId="6" borderId="10" xfId="0" applyFont="1" applyFill="1" applyBorder="1"/>
    <xf numFmtId="0" fontId="3" fillId="6" borderId="9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166" fontId="1" fillId="2" borderId="10" xfId="0" applyNumberFormat="1" applyFont="1" applyFill="1" applyBorder="1" applyAlignment="1">
      <alignment vertical="center"/>
    </xf>
    <xf numFmtId="166" fontId="7" fillId="2" borderId="10" xfId="0" applyNumberFormat="1" applyFont="1" applyFill="1" applyBorder="1" applyAlignment="1">
      <alignment vertical="center"/>
    </xf>
    <xf numFmtId="0" fontId="5" fillId="2" borderId="10" xfId="0" applyFont="1" applyFill="1" applyBorder="1"/>
    <xf numFmtId="0" fontId="0" fillId="2" borderId="12" xfId="0" applyFill="1" applyBorder="1"/>
    <xf numFmtId="0" fontId="3" fillId="2" borderId="10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49" fontId="4" fillId="7" borderId="24" xfId="0" applyNumberFormat="1" applyFont="1" applyFill="1" applyBorder="1" applyAlignment="1">
      <alignment vertical="center"/>
    </xf>
    <xf numFmtId="167" fontId="4" fillId="7" borderId="25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vertical="center"/>
    </xf>
    <xf numFmtId="0" fontId="4" fillId="6" borderId="10" xfId="0" applyFont="1" applyFill="1" applyBorder="1" applyAlignment="1">
      <alignment vertical="center"/>
    </xf>
    <xf numFmtId="0" fontId="3" fillId="8" borderId="9" xfId="0" applyFont="1" applyFill="1" applyBorder="1" applyAlignment="1">
      <alignment vertical="center"/>
    </xf>
    <xf numFmtId="49" fontId="8" fillId="8" borderId="10" xfId="0" applyNumberFormat="1" applyFont="1" applyFill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3" fillId="8" borderId="38" xfId="0" applyFont="1" applyFill="1" applyBorder="1" applyAlignment="1">
      <alignment vertical="center"/>
    </xf>
    <xf numFmtId="49" fontId="4" fillId="7" borderId="39" xfId="0" applyNumberFormat="1" applyFont="1" applyFill="1" applyBorder="1" applyAlignment="1">
      <alignment vertical="center"/>
    </xf>
    <xf numFmtId="0" fontId="4" fillId="7" borderId="40" xfId="0" applyNumberFormat="1" applyFont="1" applyFill="1" applyBorder="1" applyAlignment="1">
      <alignment vertical="center"/>
    </xf>
    <xf numFmtId="0" fontId="4" fillId="7" borderId="41" xfId="0" applyNumberFormat="1" applyFont="1" applyFill="1" applyBorder="1" applyAlignment="1">
      <alignment vertical="center"/>
    </xf>
    <xf numFmtId="167" fontId="4" fillId="7" borderId="26" xfId="0" applyNumberFormat="1" applyFont="1" applyFill="1" applyBorder="1" applyAlignment="1">
      <alignment vertical="center"/>
    </xf>
    <xf numFmtId="0" fontId="0" fillId="0" borderId="10" xfId="0" applyNumberFormat="1" applyBorder="1"/>
    <xf numFmtId="49" fontId="2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0" fillId="2" borderId="45" xfId="0" applyFill="1" applyBorder="1"/>
    <xf numFmtId="0" fontId="0" fillId="2" borderId="47" xfId="0" applyFill="1" applyBorder="1"/>
    <xf numFmtId="0" fontId="13" fillId="8" borderId="29" xfId="0" applyFont="1" applyFill="1" applyBorder="1"/>
    <xf numFmtId="49" fontId="15" fillId="7" borderId="20" xfId="0" applyNumberFormat="1" applyFont="1" applyFill="1" applyBorder="1" applyAlignment="1">
      <alignment vertical="center"/>
    </xf>
    <xf numFmtId="49" fontId="15" fillId="7" borderId="11" xfId="0" applyNumberFormat="1" applyFont="1" applyFill="1" applyBorder="1" applyAlignment="1">
      <alignment vertical="center"/>
    </xf>
    <xf numFmtId="49" fontId="13" fillId="7" borderId="21" xfId="0" applyNumberFormat="1" applyFont="1" applyFill="1" applyBorder="1"/>
    <xf numFmtId="49" fontId="15" fillId="2" borderId="22" xfId="0" applyNumberFormat="1" applyFont="1" applyFill="1" applyBorder="1" applyAlignment="1">
      <alignment vertical="center"/>
    </xf>
    <xf numFmtId="3" fontId="15" fillId="2" borderId="3" xfId="0" applyNumberFormat="1" applyFont="1" applyFill="1" applyBorder="1" applyAlignment="1">
      <alignment vertical="center"/>
    </xf>
    <xf numFmtId="9" fontId="13" fillId="2" borderId="23" xfId="0" applyNumberFormat="1" applyFont="1" applyFill="1" applyBorder="1"/>
    <xf numFmtId="0" fontId="15" fillId="2" borderId="3" xfId="0" applyNumberFormat="1" applyFont="1" applyFill="1" applyBorder="1" applyAlignment="1">
      <alignment vertical="center"/>
    </xf>
    <xf numFmtId="167" fontId="15" fillId="2" borderId="3" xfId="0" applyNumberFormat="1" applyFont="1" applyFill="1" applyBorder="1" applyAlignment="1">
      <alignment vertical="center"/>
    </xf>
    <xf numFmtId="49" fontId="15" fillId="7" borderId="24" xfId="0" applyNumberFormat="1" applyFont="1" applyFill="1" applyBorder="1" applyAlignment="1">
      <alignment vertical="center"/>
    </xf>
    <xf numFmtId="167" fontId="15" fillId="7" borderId="25" xfId="0" applyNumberFormat="1" applyFont="1" applyFill="1" applyBorder="1" applyAlignment="1">
      <alignment vertical="center"/>
    </xf>
    <xf numFmtId="9" fontId="15" fillId="7" borderId="26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wrapText="1"/>
    </xf>
    <xf numFmtId="0" fontId="0" fillId="0" borderId="0" xfId="0" applyNumberFormat="1" applyFill="1"/>
    <xf numFmtId="0" fontId="0" fillId="0" borderId="0" xfId="0" applyFill="1"/>
    <xf numFmtId="0" fontId="9" fillId="0" borderId="0" xfId="0" applyNumberFormat="1" applyFont="1" applyFill="1"/>
    <xf numFmtId="49" fontId="16" fillId="3" borderId="46" xfId="0" applyNumberFormat="1" applyFont="1" applyFill="1" applyBorder="1" applyAlignment="1">
      <alignment vertical="center" wrapText="1"/>
    </xf>
    <xf numFmtId="0" fontId="13" fillId="2" borderId="4" xfId="0" applyFont="1" applyFill="1" applyBorder="1"/>
    <xf numFmtId="3" fontId="17" fillId="0" borderId="42" xfId="0" applyNumberFormat="1" applyFont="1" applyBorder="1" applyAlignment="1">
      <alignment horizontal="left"/>
    </xf>
    <xf numFmtId="0" fontId="17" fillId="0" borderId="42" xfId="0" applyFont="1" applyFill="1" applyBorder="1" applyAlignment="1">
      <alignment horizontal="left"/>
    </xf>
    <xf numFmtId="17" fontId="17" fillId="0" borderId="42" xfId="0" applyNumberFormat="1" applyFont="1" applyBorder="1" applyAlignment="1">
      <alignment horizontal="left"/>
    </xf>
    <xf numFmtId="0" fontId="17" fillId="0" borderId="42" xfId="0" applyFont="1" applyBorder="1" applyAlignment="1">
      <alignment horizontal="left"/>
    </xf>
    <xf numFmtId="3" fontId="17" fillId="9" borderId="42" xfId="0" applyNumberFormat="1" applyFont="1" applyFill="1" applyBorder="1" applyAlignment="1">
      <alignment horizontal="left"/>
    </xf>
    <xf numFmtId="49" fontId="13" fillId="2" borderId="3" xfId="0" applyNumberFormat="1" applyFont="1" applyFill="1" applyBorder="1"/>
    <xf numFmtId="0" fontId="13" fillId="2" borderId="3" xfId="0" applyFont="1" applyFill="1" applyBorder="1"/>
    <xf numFmtId="0" fontId="17" fillId="9" borderId="42" xfId="0" applyFont="1" applyFill="1" applyBorder="1" applyAlignment="1">
      <alignment horizontal="left"/>
    </xf>
    <xf numFmtId="0" fontId="17" fillId="0" borderId="42" xfId="0" applyFont="1" applyFill="1" applyBorder="1" applyAlignment="1">
      <alignment horizontal="left" wrapText="1"/>
    </xf>
    <xf numFmtId="0" fontId="13" fillId="2" borderId="48" xfId="0" applyFont="1" applyFill="1" applyBorder="1" applyAlignment="1">
      <alignment wrapText="1"/>
    </xf>
    <xf numFmtId="14" fontId="13" fillId="2" borderId="5" xfId="0" applyNumberFormat="1" applyFont="1" applyFill="1" applyBorder="1"/>
    <xf numFmtId="0" fontId="13" fillId="2" borderId="2" xfId="0" applyFont="1" applyFill="1" applyBorder="1"/>
    <xf numFmtId="0" fontId="13" fillId="2" borderId="5" xfId="0" applyFont="1" applyFill="1" applyBorder="1"/>
    <xf numFmtId="0" fontId="13" fillId="2" borderId="5" xfId="0" applyFont="1" applyFill="1" applyBorder="1" applyAlignment="1">
      <alignment horizontal="justify" wrapText="1"/>
    </xf>
    <xf numFmtId="0" fontId="13" fillId="2" borderId="6" xfId="0" applyFont="1" applyFill="1" applyBorder="1" applyAlignment="1">
      <alignment horizontal="left"/>
    </xf>
    <xf numFmtId="0" fontId="13" fillId="2" borderId="6" xfId="0" applyFont="1" applyFill="1" applyBorder="1"/>
    <xf numFmtId="0" fontId="13" fillId="2" borderId="2" xfId="0" applyFont="1" applyFill="1" applyBorder="1" applyAlignment="1">
      <alignment vertical="center"/>
    </xf>
    <xf numFmtId="3" fontId="20" fillId="0" borderId="42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right" wrapText="1"/>
    </xf>
    <xf numFmtId="3" fontId="20" fillId="0" borderId="42" xfId="0" applyNumberFormat="1" applyFont="1" applyFill="1" applyBorder="1"/>
    <xf numFmtId="3" fontId="17" fillId="0" borderId="42" xfId="0" applyNumberFormat="1" applyFont="1" applyFill="1" applyBorder="1" applyAlignment="1">
      <alignment horizontal="left"/>
    </xf>
    <xf numFmtId="3" fontId="13" fillId="2" borderId="3" xfId="0" applyNumberFormat="1" applyFont="1" applyFill="1" applyBorder="1" applyAlignment="1">
      <alignment horizontal="right"/>
    </xf>
    <xf numFmtId="3" fontId="13" fillId="0" borderId="43" xfId="3" applyNumberFormat="1" applyFont="1" applyBorder="1" applyAlignment="1">
      <alignment horizontal="left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right"/>
    </xf>
    <xf numFmtId="3" fontId="13" fillId="2" borderId="44" xfId="0" applyNumberFormat="1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16" fillId="5" borderId="14" xfId="0" applyFont="1" applyFill="1" applyBorder="1" applyAlignment="1">
      <alignment vertical="center"/>
    </xf>
    <xf numFmtId="166" fontId="16" fillId="5" borderId="15" xfId="0" applyNumberFormat="1" applyFont="1" applyFill="1" applyBorder="1" applyAlignment="1">
      <alignment vertical="center"/>
    </xf>
    <xf numFmtId="49" fontId="16" fillId="3" borderId="16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vertical="center"/>
    </xf>
    <xf numFmtId="166" fontId="16" fillId="3" borderId="17" xfId="0" applyNumberFormat="1" applyFont="1" applyFill="1" applyBorder="1" applyAlignment="1">
      <alignment vertical="center"/>
    </xf>
    <xf numFmtId="49" fontId="16" fillId="5" borderId="16" xfId="0" applyNumberFormat="1" applyFont="1" applyFill="1" applyBorder="1" applyAlignment="1">
      <alignment vertical="center"/>
    </xf>
    <xf numFmtId="0" fontId="16" fillId="5" borderId="7" xfId="0" applyFont="1" applyFill="1" applyBorder="1" applyAlignment="1">
      <alignment vertical="center"/>
    </xf>
    <xf numFmtId="166" fontId="16" fillId="5" borderId="17" xfId="0" applyNumberFormat="1" applyFont="1" applyFill="1" applyBorder="1" applyAlignment="1">
      <alignment vertical="center"/>
    </xf>
    <xf numFmtId="49" fontId="16" fillId="5" borderId="18" xfId="0" applyNumberFormat="1" applyFont="1" applyFill="1" applyBorder="1" applyAlignment="1">
      <alignment vertical="center"/>
    </xf>
    <xf numFmtId="0" fontId="16" fillId="5" borderId="19" xfId="0" applyFont="1" applyFill="1" applyBorder="1" applyAlignment="1">
      <alignment vertical="center"/>
    </xf>
    <xf numFmtId="166" fontId="16" fillId="5" borderId="19" xfId="0" applyNumberFormat="1" applyFont="1" applyFill="1" applyBorder="1" applyAlignment="1">
      <alignment vertical="center"/>
    </xf>
    <xf numFmtId="49" fontId="16" fillId="3" borderId="44" xfId="0" applyNumberFormat="1" applyFont="1" applyFill="1" applyBorder="1" applyAlignment="1">
      <alignment horizontal="center" vertical="center" wrapText="1"/>
    </xf>
    <xf numFmtId="0" fontId="13" fillId="2" borderId="49" xfId="0" applyFont="1" applyFill="1" applyBorder="1"/>
    <xf numFmtId="3" fontId="13" fillId="2" borderId="49" xfId="0" applyNumberFormat="1" applyFont="1" applyFill="1" applyBorder="1"/>
    <xf numFmtId="3" fontId="17" fillId="0" borderId="46" xfId="0" applyNumberFormat="1" applyFont="1" applyBorder="1" applyAlignment="1">
      <alignment horizontal="left"/>
    </xf>
    <xf numFmtId="3" fontId="20" fillId="0" borderId="46" xfId="0" applyNumberFormat="1" applyFont="1" applyBorder="1" applyAlignment="1">
      <alignment horizontal="center"/>
    </xf>
    <xf numFmtId="168" fontId="17" fillId="0" borderId="46" xfId="1" applyNumberFormat="1" applyFont="1" applyBorder="1" applyAlignment="1">
      <alignment horizontal="center"/>
    </xf>
    <xf numFmtId="49" fontId="18" fillId="3" borderId="46" xfId="0" applyNumberFormat="1" applyFont="1" applyFill="1" applyBorder="1" applyAlignment="1">
      <alignment vertical="center"/>
    </xf>
    <xf numFmtId="0" fontId="18" fillId="3" borderId="46" xfId="0" applyFont="1" applyFill="1" applyBorder="1" applyAlignment="1">
      <alignment horizontal="center" vertical="center"/>
    </xf>
    <xf numFmtId="0" fontId="18" fillId="3" borderId="46" xfId="0" applyFont="1" applyFill="1" applyBorder="1" applyAlignment="1">
      <alignment vertical="center"/>
    </xf>
    <xf numFmtId="3" fontId="18" fillId="3" borderId="46" xfId="0" applyNumberFormat="1" applyFont="1" applyFill="1" applyBorder="1" applyAlignment="1">
      <alignment vertical="center"/>
    </xf>
    <xf numFmtId="49" fontId="21" fillId="2" borderId="30" xfId="0" applyNumberFormat="1" applyFont="1" applyFill="1" applyBorder="1" applyAlignment="1">
      <alignment vertical="center"/>
    </xf>
    <xf numFmtId="0" fontId="23" fillId="2" borderId="31" xfId="0" applyFont="1" applyFill="1" applyBorder="1"/>
    <xf numFmtId="0" fontId="23" fillId="2" borderId="32" xfId="0" applyFont="1" applyFill="1" applyBorder="1"/>
    <xf numFmtId="49" fontId="23" fillId="2" borderId="33" xfId="0" applyNumberFormat="1" applyFont="1" applyFill="1" applyBorder="1" applyAlignment="1">
      <alignment vertical="center"/>
    </xf>
    <xf numFmtId="0" fontId="23" fillId="2" borderId="10" xfId="0" applyFont="1" applyFill="1" applyBorder="1"/>
    <xf numFmtId="0" fontId="23" fillId="2" borderId="34" xfId="0" applyFont="1" applyFill="1" applyBorder="1"/>
    <xf numFmtId="49" fontId="23" fillId="2" borderId="35" xfId="0" applyNumberFormat="1" applyFont="1" applyFill="1" applyBorder="1" applyAlignment="1">
      <alignment vertical="center"/>
    </xf>
    <xf numFmtId="0" fontId="23" fillId="2" borderId="36" xfId="0" applyFont="1" applyFill="1" applyBorder="1"/>
    <xf numFmtId="0" fontId="23" fillId="2" borderId="37" xfId="0" applyFont="1" applyFill="1" applyBorder="1"/>
    <xf numFmtId="0" fontId="0" fillId="0" borderId="45" xfId="0" applyFill="1" applyBorder="1"/>
    <xf numFmtId="49" fontId="13" fillId="0" borderId="3" xfId="0" applyNumberFormat="1" applyFont="1" applyFill="1" applyBorder="1" applyAlignment="1">
      <alignment wrapText="1"/>
    </xf>
    <xf numFmtId="3" fontId="13" fillId="0" borderId="50" xfId="0" applyNumberFormat="1" applyFont="1" applyFill="1" applyBorder="1" applyAlignment="1">
      <alignment horizontal="right" wrapText="1"/>
    </xf>
    <xf numFmtId="0" fontId="13" fillId="2" borderId="4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vertical="center"/>
    </xf>
    <xf numFmtId="49" fontId="16" fillId="3" borderId="46" xfId="0" applyNumberFormat="1" applyFont="1" applyFill="1" applyBorder="1" applyAlignment="1">
      <alignment horizontal="center" vertical="center"/>
    </xf>
    <xf numFmtId="49" fontId="16" fillId="3" borderId="46" xfId="0" applyNumberFormat="1" applyFont="1" applyFill="1" applyBorder="1" applyAlignment="1">
      <alignment horizontal="center" vertical="center" wrapText="1"/>
    </xf>
    <xf numFmtId="0" fontId="13" fillId="2" borderId="46" xfId="0" applyFont="1" applyFill="1" applyBorder="1" applyAlignment="1">
      <alignment vertical="center"/>
    </xf>
    <xf numFmtId="0" fontId="13" fillId="2" borderId="46" xfId="0" applyFont="1" applyFill="1" applyBorder="1" applyAlignment="1">
      <alignment horizontal="center" vertical="center"/>
    </xf>
    <xf numFmtId="3" fontId="17" fillId="0" borderId="43" xfId="0" applyNumberFormat="1" applyFont="1" applyFill="1" applyBorder="1" applyAlignment="1">
      <alignment horizontal="left"/>
    </xf>
    <xf numFmtId="49" fontId="13" fillId="0" borderId="44" xfId="0" applyNumberFormat="1" applyFont="1" applyFill="1" applyBorder="1" applyAlignment="1">
      <alignment horizontal="center" wrapText="1"/>
    </xf>
    <xf numFmtId="3" fontId="17" fillId="0" borderId="43" xfId="0" applyNumberFormat="1" applyFont="1" applyFill="1" applyBorder="1" applyAlignment="1">
      <alignment horizontal="right"/>
    </xf>
    <xf numFmtId="3" fontId="13" fillId="0" borderId="44" xfId="0" applyNumberFormat="1" applyFont="1" applyFill="1" applyBorder="1" applyAlignment="1">
      <alignment horizontal="right" wrapText="1"/>
    </xf>
    <xf numFmtId="3" fontId="20" fillId="0" borderId="51" xfId="0" applyNumberFormat="1" applyFont="1" applyFill="1" applyBorder="1" applyAlignment="1">
      <alignment horizontal="left" vertical="center" wrapText="1"/>
    </xf>
    <xf numFmtId="49" fontId="13" fillId="0" borderId="50" xfId="0" applyNumberFormat="1" applyFont="1" applyFill="1" applyBorder="1" applyAlignment="1">
      <alignment horizontal="center" wrapText="1"/>
    </xf>
    <xf numFmtId="3" fontId="20" fillId="0" borderId="51" xfId="0" applyNumberFormat="1" applyFont="1" applyFill="1" applyBorder="1" applyAlignment="1">
      <alignment horizontal="right"/>
    </xf>
    <xf numFmtId="0" fontId="13" fillId="2" borderId="52" xfId="0" applyFont="1" applyFill="1" applyBorder="1" applyAlignment="1">
      <alignment horizontal="center" vertical="center"/>
    </xf>
    <xf numFmtId="0" fontId="13" fillId="2" borderId="53" xfId="0" applyFont="1" applyFill="1" applyBorder="1"/>
    <xf numFmtId="49" fontId="16" fillId="5" borderId="46" xfId="0" applyNumberFormat="1" applyFont="1" applyFill="1" applyBorder="1" applyAlignment="1">
      <alignment vertical="center"/>
    </xf>
    <xf numFmtId="0" fontId="13" fillId="2" borderId="54" xfId="0" applyFont="1" applyFill="1" applyBorder="1" applyAlignment="1">
      <alignment vertical="center"/>
    </xf>
    <xf numFmtId="0" fontId="13" fillId="2" borderId="55" xfId="0" applyFont="1" applyFill="1" applyBorder="1"/>
    <xf numFmtId="49" fontId="16" fillId="3" borderId="56" xfId="0" applyNumberFormat="1" applyFont="1" applyFill="1" applyBorder="1" applyAlignment="1">
      <alignment horizontal="center" vertical="center" wrapText="1"/>
    </xf>
    <xf numFmtId="49" fontId="16" fillId="5" borderId="57" xfId="0" applyNumberFormat="1" applyFont="1" applyFill="1" applyBorder="1" applyAlignment="1">
      <alignment vertical="center"/>
    </xf>
    <xf numFmtId="3" fontId="13" fillId="0" borderId="51" xfId="3" applyNumberFormat="1" applyFont="1" applyBorder="1" applyAlignment="1">
      <alignment horizontal="left"/>
    </xf>
    <xf numFmtId="3" fontId="13" fillId="0" borderId="51" xfId="3" applyNumberFormat="1" applyFont="1" applyBorder="1" applyAlignment="1">
      <alignment horizontal="center"/>
    </xf>
    <xf numFmtId="3" fontId="13" fillId="0" borderId="51" xfId="3" applyNumberFormat="1" applyFont="1" applyBorder="1" applyAlignment="1">
      <alignment horizontal="right"/>
    </xf>
    <xf numFmtId="3" fontId="13" fillId="2" borderId="50" xfId="0" applyNumberFormat="1" applyFont="1" applyFill="1" applyBorder="1" applyAlignment="1">
      <alignment horizontal="right"/>
    </xf>
    <xf numFmtId="0" fontId="13" fillId="2" borderId="49" xfId="0" applyFont="1" applyFill="1" applyBorder="1" applyAlignment="1">
      <alignment horizontal="center"/>
    </xf>
    <xf numFmtId="0" fontId="18" fillId="3" borderId="46" xfId="0" applyFont="1" applyFill="1" applyBorder="1" applyAlignment="1">
      <alignment horizontal="right" vertical="center"/>
    </xf>
    <xf numFmtId="3" fontId="18" fillId="3" borderId="46" xfId="0" applyNumberFormat="1" applyFont="1" applyFill="1" applyBorder="1" applyAlignment="1">
      <alignment horizontal="right" vertical="center"/>
    </xf>
    <xf numFmtId="3" fontId="20" fillId="0" borderId="51" xfId="0" applyNumberFormat="1" applyFont="1" applyBorder="1" applyAlignment="1">
      <alignment wrapText="1"/>
    </xf>
    <xf numFmtId="3" fontId="20" fillId="0" borderId="51" xfId="0" applyNumberFormat="1" applyFont="1" applyBorder="1" applyAlignment="1">
      <alignment horizontal="center"/>
    </xf>
    <xf numFmtId="3" fontId="20" fillId="0" borderId="51" xfId="0" applyNumberFormat="1" applyFont="1" applyBorder="1" applyAlignment="1">
      <alignment horizontal="right"/>
    </xf>
    <xf numFmtId="3" fontId="20" fillId="9" borderId="51" xfId="0" applyNumberFormat="1" applyFont="1" applyFill="1" applyBorder="1"/>
    <xf numFmtId="3" fontId="13" fillId="2" borderId="53" xfId="0" applyNumberFormat="1" applyFont="1" applyFill="1" applyBorder="1"/>
    <xf numFmtId="0" fontId="17" fillId="0" borderId="46" xfId="0" applyFont="1" applyBorder="1" applyAlignment="1">
      <alignment horizontal="left" wrapText="1"/>
    </xf>
    <xf numFmtId="49" fontId="13" fillId="2" borderId="42" xfId="0" applyNumberFormat="1" applyFont="1" applyFill="1" applyBorder="1" applyAlignment="1">
      <alignment vertical="center" wrapText="1"/>
    </xf>
    <xf numFmtId="3" fontId="13" fillId="0" borderId="46" xfId="3" applyNumberFormat="1" applyFont="1" applyBorder="1" applyAlignment="1">
      <alignment horizontal="left"/>
    </xf>
    <xf numFmtId="3" fontId="13" fillId="0" borderId="46" xfId="3" applyNumberFormat="1" applyFont="1" applyBorder="1" applyAlignment="1">
      <alignment horizontal="center"/>
    </xf>
    <xf numFmtId="3" fontId="13" fillId="0" borderId="46" xfId="3" applyNumberFormat="1" applyFont="1" applyBorder="1" applyAlignment="1">
      <alignment horizontal="right"/>
    </xf>
    <xf numFmtId="3" fontId="20" fillId="0" borderId="46" xfId="0" applyNumberFormat="1" applyFont="1" applyBorder="1" applyAlignment="1">
      <alignment wrapText="1"/>
    </xf>
    <xf numFmtId="3" fontId="20" fillId="0" borderId="46" xfId="0" applyNumberFormat="1" applyFont="1" applyBorder="1" applyAlignment="1">
      <alignment horizontal="right"/>
    </xf>
    <xf numFmtId="3" fontId="20" fillId="9" borderId="46" xfId="0" applyNumberFormat="1" applyFont="1" applyFill="1" applyBorder="1"/>
    <xf numFmtId="3" fontId="17" fillId="0" borderId="46" xfId="0" applyNumberFormat="1" applyFont="1" applyBorder="1" applyAlignment="1">
      <alignment horizontal="right"/>
    </xf>
    <xf numFmtId="3" fontId="20" fillId="0" borderId="46" xfId="0" applyNumberFormat="1" applyFont="1" applyBorder="1" applyAlignment="1" applyProtection="1">
      <alignment horizontal="right"/>
      <protection hidden="1"/>
    </xf>
    <xf numFmtId="169" fontId="13" fillId="0" borderId="50" xfId="0" applyNumberFormat="1" applyFont="1" applyFill="1" applyBorder="1" applyAlignment="1">
      <alignment horizontal="center" wrapText="1"/>
    </xf>
    <xf numFmtId="169" fontId="13" fillId="0" borderId="3" xfId="0" applyNumberFormat="1" applyFont="1" applyFill="1" applyBorder="1" applyAlignment="1">
      <alignment horizontal="center" wrapText="1"/>
    </xf>
    <xf numFmtId="0" fontId="13" fillId="0" borderId="44" xfId="0" applyNumberFormat="1" applyFont="1" applyFill="1" applyBorder="1" applyAlignment="1">
      <alignment horizontal="center" wrapText="1"/>
    </xf>
    <xf numFmtId="165" fontId="13" fillId="0" borderId="46" xfId="3" applyNumberFormat="1" applyFont="1" applyBorder="1" applyAlignment="1">
      <alignment horizontal="center"/>
    </xf>
    <xf numFmtId="4" fontId="13" fillId="0" borderId="42" xfId="3" applyNumberFormat="1" applyFont="1" applyBorder="1" applyAlignment="1">
      <alignment horizontal="center"/>
    </xf>
    <xf numFmtId="49" fontId="14" fillId="8" borderId="27" xfId="0" applyNumberFormat="1" applyFont="1" applyFill="1" applyBorder="1" applyAlignment="1">
      <alignment vertical="center"/>
    </xf>
    <xf numFmtId="0" fontId="15" fillId="8" borderId="28" xfId="0" applyFont="1" applyFill="1" applyBorder="1" applyAlignment="1">
      <alignment vertical="center"/>
    </xf>
    <xf numFmtId="49" fontId="13" fillId="2" borderId="3" xfId="0" applyNumberFormat="1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49" fontId="18" fillId="3" borderId="3" xfId="0" applyNumberFormat="1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49" fontId="13" fillId="2" borderId="3" xfId="0" applyNumberFormat="1" applyFont="1" applyFill="1" applyBorder="1" applyAlignment="1"/>
    <xf numFmtId="0" fontId="13" fillId="2" borderId="3" xfId="0" applyFont="1" applyFill="1" applyBorder="1" applyAlignment="1"/>
    <xf numFmtId="49" fontId="19" fillId="3" borderId="3" xfId="0" applyNumberFormat="1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114299</xdr:rowOff>
    </xdr:from>
    <xdr:to>
      <xdr:col>7</xdr:col>
      <xdr:colOff>0</xdr:colOff>
      <xdr:row>7</xdr:row>
      <xdr:rowOff>166158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4299"/>
          <a:ext cx="6572250" cy="1385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Normal="100" workbookViewId="0">
      <selection activeCell="K7" sqref="K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3" style="1" customWidth="1"/>
    <col min="3" max="3" width="19.42578125" style="1" customWidth="1"/>
    <col min="4" max="4" width="9.85546875" style="1" customWidth="1"/>
    <col min="5" max="5" width="18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3"/>
      <c r="C8" s="3"/>
      <c r="D8" s="2"/>
      <c r="E8" s="3"/>
      <c r="F8" s="3"/>
      <c r="G8" s="3"/>
    </row>
    <row r="9" spans="1:7" ht="12" customHeight="1" x14ac:dyDescent="0.25">
      <c r="A9" s="11"/>
      <c r="B9" s="50" t="s">
        <v>0</v>
      </c>
      <c r="C9" s="144" t="s">
        <v>1</v>
      </c>
      <c r="D9" s="51"/>
      <c r="E9" s="163" t="s">
        <v>2</v>
      </c>
      <c r="F9" s="164"/>
      <c r="G9" s="52">
        <v>60</v>
      </c>
    </row>
    <row r="10" spans="1:7" ht="15" x14ac:dyDescent="0.25">
      <c r="A10" s="11"/>
      <c r="B10" s="145" t="s">
        <v>3</v>
      </c>
      <c r="C10" s="53" t="s">
        <v>4</v>
      </c>
      <c r="D10" s="51"/>
      <c r="E10" s="161" t="s">
        <v>5</v>
      </c>
      <c r="F10" s="162"/>
      <c r="G10" s="54" t="s">
        <v>6</v>
      </c>
    </row>
    <row r="11" spans="1:7" ht="15" x14ac:dyDescent="0.25">
      <c r="A11" s="11"/>
      <c r="B11" s="145" t="s">
        <v>7</v>
      </c>
      <c r="C11" s="55" t="s">
        <v>8</v>
      </c>
      <c r="D11" s="51"/>
      <c r="E11" s="161" t="s">
        <v>9</v>
      </c>
      <c r="F11" s="162"/>
      <c r="G11" s="56">
        <v>35000</v>
      </c>
    </row>
    <row r="12" spans="1:7" ht="11.25" customHeight="1" x14ac:dyDescent="0.25">
      <c r="A12" s="11"/>
      <c r="B12" s="145" t="s">
        <v>10</v>
      </c>
      <c r="C12" s="55" t="s">
        <v>11</v>
      </c>
      <c r="D12" s="51"/>
      <c r="E12" s="57" t="s">
        <v>12</v>
      </c>
      <c r="F12" s="58"/>
      <c r="G12" s="56">
        <f>G9*G11</f>
        <v>2100000</v>
      </c>
    </row>
    <row r="13" spans="1:7" ht="11.25" customHeight="1" x14ac:dyDescent="0.25">
      <c r="A13" s="11"/>
      <c r="B13" s="145" t="s">
        <v>13</v>
      </c>
      <c r="C13" s="59" t="s">
        <v>14</v>
      </c>
      <c r="D13" s="51"/>
      <c r="E13" s="161" t="s">
        <v>15</v>
      </c>
      <c r="F13" s="162"/>
      <c r="G13" s="55" t="s">
        <v>16</v>
      </c>
    </row>
    <row r="14" spans="1:7" ht="13.5" customHeight="1" x14ac:dyDescent="0.25">
      <c r="A14" s="11"/>
      <c r="B14" s="145" t="s">
        <v>17</v>
      </c>
      <c r="C14" s="60" t="s">
        <v>14</v>
      </c>
      <c r="D14" s="51"/>
      <c r="E14" s="161" t="s">
        <v>18</v>
      </c>
      <c r="F14" s="162"/>
      <c r="G14" s="54">
        <v>45323</v>
      </c>
    </row>
    <row r="15" spans="1:7" ht="25.5" customHeight="1" x14ac:dyDescent="0.25">
      <c r="A15" s="11"/>
      <c r="B15" s="145" t="s">
        <v>19</v>
      </c>
      <c r="C15" s="54">
        <v>44958</v>
      </c>
      <c r="D15" s="51"/>
      <c r="E15" s="165" t="s">
        <v>20</v>
      </c>
      <c r="F15" s="166"/>
      <c r="G15" s="55" t="s">
        <v>21</v>
      </c>
    </row>
    <row r="16" spans="1:7" ht="12" customHeight="1" x14ac:dyDescent="0.25">
      <c r="A16" s="2"/>
      <c r="B16" s="61"/>
      <c r="C16" s="62"/>
      <c r="D16" s="63"/>
      <c r="E16" s="64"/>
      <c r="F16" s="64"/>
      <c r="G16" s="65"/>
    </row>
    <row r="17" spans="1:255" ht="12" customHeight="1" x14ac:dyDescent="0.25">
      <c r="A17" s="32"/>
      <c r="B17" s="167" t="s">
        <v>22</v>
      </c>
      <c r="C17" s="168"/>
      <c r="D17" s="168"/>
      <c r="E17" s="168"/>
      <c r="F17" s="168"/>
      <c r="G17" s="168"/>
    </row>
    <row r="18" spans="1:255" ht="12" customHeight="1" x14ac:dyDescent="0.25">
      <c r="A18" s="2"/>
      <c r="B18" s="129"/>
      <c r="C18" s="66"/>
      <c r="D18" s="66"/>
      <c r="E18" s="66"/>
      <c r="F18" s="67"/>
      <c r="G18" s="67"/>
    </row>
    <row r="19" spans="1:255" ht="12" customHeight="1" x14ac:dyDescent="0.25">
      <c r="A19" s="11"/>
      <c r="B19" s="127" t="s">
        <v>23</v>
      </c>
      <c r="C19" s="128"/>
      <c r="D19" s="68"/>
      <c r="E19" s="68"/>
      <c r="F19" s="68"/>
      <c r="G19" s="68"/>
    </row>
    <row r="20" spans="1:255" ht="24" customHeight="1" x14ac:dyDescent="0.25">
      <c r="A20" s="32"/>
      <c r="B20" s="130" t="s">
        <v>24</v>
      </c>
      <c r="C20" s="90" t="s">
        <v>25</v>
      </c>
      <c r="D20" s="90" t="s">
        <v>26</v>
      </c>
      <c r="E20" s="90" t="s">
        <v>27</v>
      </c>
      <c r="F20" s="90" t="s">
        <v>28</v>
      </c>
      <c r="G20" s="90" t="s">
        <v>29</v>
      </c>
    </row>
    <row r="21" spans="1:255" ht="12.75" customHeight="1" x14ac:dyDescent="0.25">
      <c r="A21" s="11"/>
      <c r="B21" s="93" t="s">
        <v>30</v>
      </c>
      <c r="C21" s="94" t="s">
        <v>31</v>
      </c>
      <c r="D21" s="95">
        <v>1</v>
      </c>
      <c r="E21" s="152" t="s">
        <v>32</v>
      </c>
      <c r="F21" s="150">
        <v>20000</v>
      </c>
      <c r="G21" s="153">
        <f>D21*F21</f>
        <v>20000</v>
      </c>
    </row>
    <row r="22" spans="1:255" ht="12.75" customHeight="1" x14ac:dyDescent="0.25">
      <c r="A22" s="11"/>
      <c r="B22" s="96" t="s">
        <v>33</v>
      </c>
      <c r="C22" s="97"/>
      <c r="D22" s="97"/>
      <c r="E22" s="137"/>
      <c r="F22" s="137"/>
      <c r="G22" s="138">
        <f>SUM(G21:G21)</f>
        <v>20000</v>
      </c>
    </row>
    <row r="23" spans="1:255" ht="12" customHeight="1" x14ac:dyDescent="0.25">
      <c r="A23" s="2"/>
      <c r="B23" s="126"/>
      <c r="C23" s="91"/>
      <c r="D23" s="91"/>
      <c r="E23" s="91"/>
      <c r="F23" s="92"/>
      <c r="G23" s="92"/>
    </row>
    <row r="24" spans="1:255" ht="12" customHeight="1" x14ac:dyDescent="0.25">
      <c r="A24" s="11"/>
      <c r="B24" s="127" t="s">
        <v>34</v>
      </c>
      <c r="C24" s="125"/>
      <c r="D24" s="112"/>
      <c r="E24" s="112"/>
      <c r="F24" s="113"/>
      <c r="G24" s="113"/>
    </row>
    <row r="25" spans="1:255" ht="24" customHeight="1" x14ac:dyDescent="0.25">
      <c r="A25" s="11"/>
      <c r="B25" s="114" t="s">
        <v>24</v>
      </c>
      <c r="C25" s="115" t="s">
        <v>25</v>
      </c>
      <c r="D25" s="115" t="s">
        <v>26</v>
      </c>
      <c r="E25" s="114" t="s">
        <v>27</v>
      </c>
      <c r="F25" s="115" t="s">
        <v>28</v>
      </c>
      <c r="G25" s="114" t="s">
        <v>29</v>
      </c>
    </row>
    <row r="26" spans="1:255" ht="12" customHeight="1" x14ac:dyDescent="0.25">
      <c r="A26" s="11"/>
      <c r="B26" s="116"/>
      <c r="C26" s="117"/>
      <c r="D26" s="117"/>
      <c r="E26" s="117"/>
      <c r="F26" s="116"/>
      <c r="G26" s="116"/>
    </row>
    <row r="27" spans="1:255" ht="12" customHeight="1" x14ac:dyDescent="0.25">
      <c r="A27" s="11"/>
      <c r="B27" s="96" t="s">
        <v>35</v>
      </c>
      <c r="C27" s="97"/>
      <c r="D27" s="97"/>
      <c r="E27" s="97"/>
      <c r="F27" s="98"/>
      <c r="G27" s="98"/>
    </row>
    <row r="28" spans="1:255" ht="12" customHeight="1" x14ac:dyDescent="0.25">
      <c r="A28" s="2"/>
      <c r="B28" s="126"/>
      <c r="C28" s="91"/>
      <c r="D28" s="91"/>
      <c r="E28" s="91"/>
      <c r="F28" s="92"/>
      <c r="G28" s="92"/>
    </row>
    <row r="29" spans="1:255" ht="12" customHeight="1" x14ac:dyDescent="0.25">
      <c r="A29" s="11"/>
      <c r="B29" s="127" t="s">
        <v>36</v>
      </c>
      <c r="C29" s="125"/>
      <c r="D29" s="112"/>
      <c r="E29" s="112"/>
      <c r="F29" s="113"/>
      <c r="G29" s="113"/>
    </row>
    <row r="30" spans="1:255" ht="24" customHeight="1" x14ac:dyDescent="0.25">
      <c r="A30" s="11"/>
      <c r="B30" s="114" t="s">
        <v>24</v>
      </c>
      <c r="C30" s="114" t="s">
        <v>25</v>
      </c>
      <c r="D30" s="114" t="s">
        <v>26</v>
      </c>
      <c r="E30" s="114" t="s">
        <v>27</v>
      </c>
      <c r="F30" s="115" t="s">
        <v>28</v>
      </c>
      <c r="G30" s="114" t="s">
        <v>29</v>
      </c>
    </row>
    <row r="31" spans="1:255" s="48" customFormat="1" ht="12.75" customHeight="1" x14ac:dyDescent="0.25">
      <c r="A31" s="109"/>
      <c r="B31" s="122" t="s">
        <v>37</v>
      </c>
      <c r="C31" s="123" t="s">
        <v>38</v>
      </c>
      <c r="D31" s="154">
        <v>3.125E-2</v>
      </c>
      <c r="E31" s="124" t="s">
        <v>39</v>
      </c>
      <c r="F31" s="111">
        <v>480000</v>
      </c>
      <c r="G31" s="111">
        <f>(D31*F31)</f>
        <v>15000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  <c r="IO31" s="47"/>
      <c r="IP31" s="47"/>
      <c r="IQ31" s="47"/>
      <c r="IR31" s="47"/>
      <c r="IS31" s="47"/>
      <c r="IT31" s="47"/>
      <c r="IU31" s="47"/>
    </row>
    <row r="32" spans="1:255" s="48" customFormat="1" ht="12.75" customHeight="1" x14ac:dyDescent="0.25">
      <c r="A32" s="109"/>
      <c r="B32" s="71" t="s">
        <v>40</v>
      </c>
      <c r="C32" s="46" t="s">
        <v>38</v>
      </c>
      <c r="D32" s="155">
        <v>6.25E-2</v>
      </c>
      <c r="E32" s="69" t="s">
        <v>32</v>
      </c>
      <c r="F32" s="70">
        <v>432000</v>
      </c>
      <c r="G32" s="70">
        <f>(D32*F32)</f>
        <v>27000</v>
      </c>
      <c r="H32" s="47"/>
      <c r="I32" s="47"/>
      <c r="J32" s="47"/>
      <c r="K32" s="49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  <c r="IO32" s="47"/>
      <c r="IP32" s="47"/>
      <c r="IQ32" s="47"/>
      <c r="IR32" s="47"/>
      <c r="IS32" s="47"/>
      <c r="IT32" s="47"/>
      <c r="IU32" s="47"/>
    </row>
    <row r="33" spans="1:255" s="48" customFormat="1" ht="12.75" customHeight="1" x14ac:dyDescent="0.25">
      <c r="A33" s="109"/>
      <c r="B33" s="71" t="s">
        <v>41</v>
      </c>
      <c r="C33" s="46" t="s">
        <v>38</v>
      </c>
      <c r="D33" s="155">
        <v>6.25E-2</v>
      </c>
      <c r="E33" s="69" t="s">
        <v>32</v>
      </c>
      <c r="F33" s="70">
        <v>432000</v>
      </c>
      <c r="G33" s="70">
        <f>(D33*F33)</f>
        <v>27000</v>
      </c>
      <c r="H33" s="47"/>
      <c r="I33" s="47"/>
      <c r="J33" s="47"/>
      <c r="K33" s="49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7"/>
      <c r="CA33" s="47"/>
      <c r="CB33" s="47"/>
      <c r="CC33" s="47"/>
      <c r="CD33" s="47"/>
      <c r="CE33" s="47"/>
      <c r="CF33" s="47"/>
      <c r="CG33" s="47"/>
      <c r="CH33" s="47"/>
      <c r="CI33" s="47"/>
      <c r="CJ33" s="47"/>
      <c r="CK33" s="47"/>
      <c r="CL33" s="47"/>
      <c r="CM33" s="47"/>
      <c r="CN33" s="47"/>
      <c r="CO33" s="47"/>
      <c r="CP33" s="47"/>
      <c r="CQ33" s="47"/>
      <c r="CR33" s="47"/>
      <c r="CS33" s="47"/>
      <c r="CT33" s="47"/>
      <c r="CU33" s="47"/>
      <c r="CV33" s="47"/>
      <c r="CW33" s="47"/>
      <c r="CX33" s="47"/>
      <c r="CY33" s="47"/>
      <c r="CZ33" s="47"/>
      <c r="DA33" s="47"/>
      <c r="DB33" s="47"/>
      <c r="DC33" s="47"/>
      <c r="DD33" s="47"/>
      <c r="DE33" s="47"/>
      <c r="DF33" s="47"/>
      <c r="DG33" s="47"/>
      <c r="DH33" s="47"/>
      <c r="DI33" s="47"/>
      <c r="DJ33" s="47"/>
      <c r="DK33" s="47"/>
      <c r="DL33" s="47"/>
      <c r="DM33" s="47"/>
      <c r="DN33" s="47"/>
      <c r="DO33" s="47"/>
      <c r="DP33" s="47"/>
      <c r="DQ33" s="47"/>
      <c r="DR33" s="47"/>
      <c r="DS33" s="47"/>
      <c r="DT33" s="47"/>
      <c r="DU33" s="47"/>
      <c r="DV33" s="47"/>
      <c r="DW33" s="47"/>
      <c r="DX33" s="47"/>
      <c r="DY33" s="47"/>
      <c r="DZ33" s="47"/>
      <c r="EA33" s="47"/>
      <c r="EB33" s="47"/>
      <c r="EC33" s="47"/>
      <c r="ED33" s="47"/>
      <c r="EE33" s="47"/>
      <c r="EF33" s="47"/>
      <c r="EG33" s="47"/>
      <c r="EH33" s="47"/>
      <c r="EI33" s="47"/>
      <c r="EJ33" s="47"/>
      <c r="EK33" s="47"/>
      <c r="EL33" s="47"/>
      <c r="EM33" s="47"/>
      <c r="EN33" s="47"/>
      <c r="EO33" s="47"/>
      <c r="EP33" s="47"/>
      <c r="EQ33" s="47"/>
      <c r="ER33" s="47"/>
      <c r="ES33" s="47"/>
      <c r="ET33" s="47"/>
      <c r="EU33" s="47"/>
      <c r="EV33" s="47"/>
      <c r="EW33" s="47"/>
      <c r="EX33" s="47"/>
      <c r="EY33" s="47"/>
      <c r="EZ33" s="47"/>
      <c r="FA33" s="47"/>
      <c r="FB33" s="47"/>
      <c r="FC33" s="47"/>
      <c r="FD33" s="47"/>
      <c r="FE33" s="47"/>
      <c r="FF33" s="47"/>
      <c r="FG33" s="47"/>
      <c r="FH33" s="47"/>
      <c r="FI33" s="47"/>
      <c r="FJ33" s="47"/>
      <c r="FK33" s="47"/>
      <c r="FL33" s="47"/>
      <c r="FM33" s="47"/>
      <c r="FN33" s="47"/>
      <c r="FO33" s="47"/>
      <c r="FP33" s="47"/>
      <c r="FQ33" s="47"/>
      <c r="FR33" s="47"/>
      <c r="FS33" s="47"/>
      <c r="FT33" s="47"/>
      <c r="FU33" s="47"/>
      <c r="FV33" s="47"/>
      <c r="FW33" s="47"/>
      <c r="FX33" s="47"/>
      <c r="FY33" s="47"/>
      <c r="FZ33" s="47"/>
      <c r="GA33" s="47"/>
      <c r="GB33" s="47"/>
      <c r="GC33" s="47"/>
      <c r="GD33" s="47"/>
      <c r="GE33" s="47"/>
      <c r="GF33" s="47"/>
      <c r="GG33" s="47"/>
      <c r="GH33" s="47"/>
      <c r="GI33" s="47"/>
      <c r="GJ33" s="47"/>
      <c r="GK33" s="47"/>
      <c r="GL33" s="47"/>
      <c r="GM33" s="47"/>
      <c r="GN33" s="47"/>
      <c r="GO33" s="47"/>
      <c r="GP33" s="47"/>
      <c r="GQ33" s="47"/>
      <c r="GR33" s="47"/>
      <c r="GS33" s="47"/>
      <c r="GT33" s="47"/>
      <c r="GU33" s="47"/>
      <c r="GV33" s="47"/>
      <c r="GW33" s="47"/>
      <c r="GX33" s="47"/>
      <c r="GY33" s="47"/>
      <c r="GZ33" s="47"/>
      <c r="HA33" s="47"/>
      <c r="HB33" s="47"/>
      <c r="HC33" s="47"/>
      <c r="HD33" s="47"/>
      <c r="HE33" s="47"/>
      <c r="HF33" s="47"/>
      <c r="HG33" s="47"/>
      <c r="HH33" s="47"/>
      <c r="HI33" s="47"/>
      <c r="HJ33" s="47"/>
      <c r="HK33" s="47"/>
      <c r="HL33" s="47"/>
      <c r="HM33" s="47"/>
      <c r="HN33" s="47"/>
      <c r="HO33" s="47"/>
      <c r="HP33" s="47"/>
      <c r="HQ33" s="47"/>
      <c r="HR33" s="47"/>
      <c r="HS33" s="47"/>
      <c r="HT33" s="47"/>
      <c r="HU33" s="47"/>
      <c r="HV33" s="47"/>
      <c r="HW33" s="47"/>
      <c r="HX33" s="47"/>
      <c r="HY33" s="47"/>
      <c r="HZ33" s="47"/>
      <c r="IA33" s="47"/>
      <c r="IB33" s="47"/>
      <c r="IC33" s="47"/>
      <c r="ID33" s="47"/>
      <c r="IE33" s="47"/>
      <c r="IF33" s="47"/>
      <c r="IG33" s="47"/>
      <c r="IH33" s="47"/>
      <c r="II33" s="47"/>
      <c r="IJ33" s="47"/>
      <c r="IK33" s="47"/>
      <c r="IL33" s="47"/>
      <c r="IM33" s="47"/>
      <c r="IN33" s="47"/>
      <c r="IO33" s="47"/>
      <c r="IP33" s="47"/>
      <c r="IQ33" s="47"/>
      <c r="IR33" s="47"/>
      <c r="IS33" s="47"/>
      <c r="IT33" s="47"/>
      <c r="IU33" s="47"/>
    </row>
    <row r="34" spans="1:255" s="48" customFormat="1" ht="12.75" customHeight="1" x14ac:dyDescent="0.25">
      <c r="A34" s="109"/>
      <c r="B34" s="71" t="s">
        <v>42</v>
      </c>
      <c r="C34" s="46" t="s">
        <v>38</v>
      </c>
      <c r="D34" s="155">
        <v>6.25E-2</v>
      </c>
      <c r="E34" s="69" t="s">
        <v>32</v>
      </c>
      <c r="F34" s="70">
        <v>256000</v>
      </c>
      <c r="G34" s="70">
        <f t="shared" ref="G34:G42" si="0">(D34*F34)</f>
        <v>16000</v>
      </c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7"/>
      <c r="CA34" s="47"/>
      <c r="CB34" s="47"/>
      <c r="CC34" s="47"/>
      <c r="CD34" s="47"/>
      <c r="CE34" s="47"/>
      <c r="CF34" s="47"/>
      <c r="CG34" s="47"/>
      <c r="CH34" s="47"/>
      <c r="CI34" s="47"/>
      <c r="CJ34" s="47"/>
      <c r="CK34" s="47"/>
      <c r="CL34" s="47"/>
      <c r="CM34" s="47"/>
      <c r="CN34" s="47"/>
      <c r="CO34" s="47"/>
      <c r="CP34" s="47"/>
      <c r="CQ34" s="47"/>
      <c r="CR34" s="47"/>
      <c r="CS34" s="47"/>
      <c r="CT34" s="47"/>
      <c r="CU34" s="47"/>
      <c r="CV34" s="47"/>
      <c r="CW34" s="47"/>
      <c r="CX34" s="47"/>
      <c r="CY34" s="47"/>
      <c r="CZ34" s="47"/>
      <c r="DA34" s="47"/>
      <c r="DB34" s="47"/>
      <c r="DC34" s="47"/>
      <c r="DD34" s="47"/>
      <c r="DE34" s="47"/>
      <c r="DF34" s="47"/>
      <c r="DG34" s="47"/>
      <c r="DH34" s="47"/>
      <c r="DI34" s="47"/>
      <c r="DJ34" s="47"/>
      <c r="DK34" s="47"/>
      <c r="DL34" s="47"/>
      <c r="DM34" s="47"/>
      <c r="DN34" s="47"/>
      <c r="DO34" s="47"/>
      <c r="DP34" s="47"/>
      <c r="DQ34" s="47"/>
      <c r="DR34" s="47"/>
      <c r="DS34" s="47"/>
      <c r="DT34" s="47"/>
      <c r="DU34" s="47"/>
      <c r="DV34" s="47"/>
      <c r="DW34" s="47"/>
      <c r="DX34" s="47"/>
      <c r="DY34" s="47"/>
      <c r="DZ34" s="47"/>
      <c r="EA34" s="47"/>
      <c r="EB34" s="47"/>
      <c r="EC34" s="47"/>
      <c r="ED34" s="47"/>
      <c r="EE34" s="47"/>
      <c r="EF34" s="47"/>
      <c r="EG34" s="47"/>
      <c r="EH34" s="47"/>
      <c r="EI34" s="47"/>
      <c r="EJ34" s="47"/>
      <c r="EK34" s="47"/>
      <c r="EL34" s="47"/>
      <c r="EM34" s="47"/>
      <c r="EN34" s="47"/>
      <c r="EO34" s="47"/>
      <c r="EP34" s="47"/>
      <c r="EQ34" s="47"/>
      <c r="ER34" s="47"/>
      <c r="ES34" s="47"/>
      <c r="ET34" s="47"/>
      <c r="EU34" s="47"/>
      <c r="EV34" s="47"/>
      <c r="EW34" s="47"/>
      <c r="EX34" s="47"/>
      <c r="EY34" s="47"/>
      <c r="EZ34" s="47"/>
      <c r="FA34" s="47"/>
      <c r="FB34" s="47"/>
      <c r="FC34" s="47"/>
      <c r="FD34" s="47"/>
      <c r="FE34" s="47"/>
      <c r="FF34" s="47"/>
      <c r="FG34" s="47"/>
      <c r="FH34" s="47"/>
      <c r="FI34" s="47"/>
      <c r="FJ34" s="47"/>
      <c r="FK34" s="47"/>
      <c r="FL34" s="47"/>
      <c r="FM34" s="47"/>
      <c r="FN34" s="47"/>
      <c r="FO34" s="47"/>
      <c r="FP34" s="47"/>
      <c r="FQ34" s="47"/>
      <c r="FR34" s="47"/>
      <c r="FS34" s="47"/>
      <c r="FT34" s="47"/>
      <c r="FU34" s="47"/>
      <c r="FV34" s="47"/>
      <c r="FW34" s="47"/>
      <c r="FX34" s="47"/>
      <c r="FY34" s="47"/>
      <c r="FZ34" s="47"/>
      <c r="GA34" s="47"/>
      <c r="GB34" s="47"/>
      <c r="GC34" s="47"/>
      <c r="GD34" s="47"/>
      <c r="GE34" s="47"/>
      <c r="GF34" s="47"/>
      <c r="GG34" s="47"/>
      <c r="GH34" s="47"/>
      <c r="GI34" s="47"/>
      <c r="GJ34" s="47"/>
      <c r="GK34" s="47"/>
      <c r="GL34" s="47"/>
      <c r="GM34" s="47"/>
      <c r="GN34" s="47"/>
      <c r="GO34" s="47"/>
      <c r="GP34" s="47"/>
      <c r="GQ34" s="47"/>
      <c r="GR34" s="47"/>
      <c r="GS34" s="47"/>
      <c r="GT34" s="47"/>
      <c r="GU34" s="47"/>
      <c r="GV34" s="47"/>
      <c r="GW34" s="47"/>
      <c r="GX34" s="47"/>
      <c r="GY34" s="47"/>
      <c r="GZ34" s="47"/>
      <c r="HA34" s="47"/>
      <c r="HB34" s="47"/>
      <c r="HC34" s="47"/>
      <c r="HD34" s="47"/>
      <c r="HE34" s="47"/>
      <c r="HF34" s="47"/>
      <c r="HG34" s="47"/>
      <c r="HH34" s="47"/>
      <c r="HI34" s="47"/>
      <c r="HJ34" s="47"/>
      <c r="HK34" s="47"/>
      <c r="HL34" s="47"/>
      <c r="HM34" s="47"/>
      <c r="HN34" s="47"/>
      <c r="HO34" s="47"/>
      <c r="HP34" s="47"/>
      <c r="HQ34" s="47"/>
      <c r="HR34" s="47"/>
      <c r="HS34" s="47"/>
      <c r="HT34" s="47"/>
      <c r="HU34" s="47"/>
      <c r="HV34" s="47"/>
      <c r="HW34" s="47"/>
      <c r="HX34" s="47"/>
      <c r="HY34" s="47"/>
      <c r="HZ34" s="47"/>
      <c r="IA34" s="47"/>
      <c r="IB34" s="47"/>
      <c r="IC34" s="47"/>
      <c r="ID34" s="47"/>
      <c r="IE34" s="47"/>
      <c r="IF34" s="47"/>
      <c r="IG34" s="47"/>
      <c r="IH34" s="47"/>
      <c r="II34" s="47"/>
      <c r="IJ34" s="47"/>
      <c r="IK34" s="47"/>
      <c r="IL34" s="47"/>
      <c r="IM34" s="47"/>
      <c r="IN34" s="47"/>
      <c r="IO34" s="47"/>
      <c r="IP34" s="47"/>
      <c r="IQ34" s="47"/>
      <c r="IR34" s="47"/>
      <c r="IS34" s="47"/>
      <c r="IT34" s="47"/>
      <c r="IU34" s="47"/>
    </row>
    <row r="35" spans="1:255" s="48" customFormat="1" ht="12.75" customHeight="1" x14ac:dyDescent="0.25">
      <c r="A35" s="109"/>
      <c r="B35" s="71" t="s">
        <v>43</v>
      </c>
      <c r="C35" s="46" t="s">
        <v>38</v>
      </c>
      <c r="D35" s="155">
        <v>6.25E-2</v>
      </c>
      <c r="E35" s="69" t="s">
        <v>32</v>
      </c>
      <c r="F35" s="70">
        <v>400000</v>
      </c>
      <c r="G35" s="70">
        <f t="shared" si="0"/>
        <v>25000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7"/>
      <c r="CA35" s="47"/>
      <c r="CB35" s="47"/>
      <c r="CC35" s="47"/>
      <c r="CD35" s="47"/>
      <c r="CE35" s="47"/>
      <c r="CF35" s="47"/>
      <c r="CG35" s="47"/>
      <c r="CH35" s="47"/>
      <c r="CI35" s="47"/>
      <c r="CJ35" s="47"/>
      <c r="CK35" s="47"/>
      <c r="CL35" s="47"/>
      <c r="CM35" s="47"/>
      <c r="CN35" s="47"/>
      <c r="CO35" s="47"/>
      <c r="CP35" s="47"/>
      <c r="CQ35" s="47"/>
      <c r="CR35" s="47"/>
      <c r="CS35" s="47"/>
      <c r="CT35" s="47"/>
      <c r="CU35" s="47"/>
      <c r="CV35" s="47"/>
      <c r="CW35" s="47"/>
      <c r="CX35" s="47"/>
      <c r="CY35" s="47"/>
      <c r="CZ35" s="47"/>
      <c r="DA35" s="47"/>
      <c r="DB35" s="47"/>
      <c r="DC35" s="47"/>
      <c r="DD35" s="47"/>
      <c r="DE35" s="47"/>
      <c r="DF35" s="47"/>
      <c r="DG35" s="47"/>
      <c r="DH35" s="47"/>
      <c r="DI35" s="47"/>
      <c r="DJ35" s="47"/>
      <c r="DK35" s="47"/>
      <c r="DL35" s="47"/>
      <c r="DM35" s="47"/>
      <c r="DN35" s="47"/>
      <c r="DO35" s="47"/>
      <c r="DP35" s="47"/>
      <c r="DQ35" s="47"/>
      <c r="DR35" s="47"/>
      <c r="DS35" s="47"/>
      <c r="DT35" s="47"/>
      <c r="DU35" s="47"/>
      <c r="DV35" s="47"/>
      <c r="DW35" s="47"/>
      <c r="DX35" s="47"/>
      <c r="DY35" s="47"/>
      <c r="DZ35" s="47"/>
      <c r="EA35" s="47"/>
      <c r="EB35" s="47"/>
      <c r="EC35" s="47"/>
      <c r="ED35" s="47"/>
      <c r="EE35" s="47"/>
      <c r="EF35" s="47"/>
      <c r="EG35" s="47"/>
      <c r="EH35" s="47"/>
      <c r="EI35" s="47"/>
      <c r="EJ35" s="47"/>
      <c r="EK35" s="47"/>
      <c r="EL35" s="47"/>
      <c r="EM35" s="47"/>
      <c r="EN35" s="47"/>
      <c r="EO35" s="47"/>
      <c r="EP35" s="47"/>
      <c r="EQ35" s="47"/>
      <c r="ER35" s="47"/>
      <c r="ES35" s="47"/>
      <c r="ET35" s="47"/>
      <c r="EU35" s="47"/>
      <c r="EV35" s="47"/>
      <c r="EW35" s="47"/>
      <c r="EX35" s="47"/>
      <c r="EY35" s="47"/>
      <c r="EZ35" s="47"/>
      <c r="FA35" s="47"/>
      <c r="FB35" s="47"/>
      <c r="FC35" s="47"/>
      <c r="FD35" s="47"/>
      <c r="FE35" s="47"/>
      <c r="FF35" s="47"/>
      <c r="FG35" s="47"/>
      <c r="FH35" s="47"/>
      <c r="FI35" s="47"/>
      <c r="FJ35" s="47"/>
      <c r="FK35" s="47"/>
      <c r="FL35" s="47"/>
      <c r="FM35" s="47"/>
      <c r="FN35" s="47"/>
      <c r="FO35" s="47"/>
      <c r="FP35" s="47"/>
      <c r="FQ35" s="47"/>
      <c r="FR35" s="47"/>
      <c r="FS35" s="47"/>
      <c r="FT35" s="47"/>
      <c r="FU35" s="47"/>
      <c r="FV35" s="47"/>
      <c r="FW35" s="47"/>
      <c r="FX35" s="47"/>
      <c r="FY35" s="47"/>
      <c r="FZ35" s="47"/>
      <c r="GA35" s="47"/>
      <c r="GB35" s="47"/>
      <c r="GC35" s="47"/>
      <c r="GD35" s="47"/>
      <c r="GE35" s="47"/>
      <c r="GF35" s="47"/>
      <c r="GG35" s="47"/>
      <c r="GH35" s="47"/>
      <c r="GI35" s="47"/>
      <c r="GJ35" s="47"/>
      <c r="GK35" s="47"/>
      <c r="GL35" s="47"/>
      <c r="GM35" s="47"/>
      <c r="GN35" s="47"/>
      <c r="GO35" s="47"/>
      <c r="GP35" s="47"/>
      <c r="GQ35" s="47"/>
      <c r="GR35" s="47"/>
      <c r="GS35" s="47"/>
      <c r="GT35" s="47"/>
      <c r="GU35" s="47"/>
      <c r="GV35" s="47"/>
      <c r="GW35" s="47"/>
      <c r="GX35" s="47"/>
      <c r="GY35" s="47"/>
      <c r="GZ35" s="47"/>
      <c r="HA35" s="47"/>
      <c r="HB35" s="47"/>
      <c r="HC35" s="47"/>
      <c r="HD35" s="47"/>
      <c r="HE35" s="47"/>
      <c r="HF35" s="47"/>
      <c r="HG35" s="47"/>
      <c r="HH35" s="47"/>
      <c r="HI35" s="47"/>
      <c r="HJ35" s="47"/>
      <c r="HK35" s="47"/>
      <c r="HL35" s="47"/>
      <c r="HM35" s="47"/>
      <c r="HN35" s="47"/>
      <c r="HO35" s="47"/>
      <c r="HP35" s="47"/>
      <c r="HQ35" s="47"/>
      <c r="HR35" s="47"/>
      <c r="HS35" s="47"/>
      <c r="HT35" s="47"/>
      <c r="HU35" s="47"/>
      <c r="HV35" s="47"/>
      <c r="HW35" s="47"/>
      <c r="HX35" s="47"/>
      <c r="HY35" s="47"/>
      <c r="HZ35" s="47"/>
      <c r="IA35" s="47"/>
      <c r="IB35" s="47"/>
      <c r="IC35" s="47"/>
      <c r="ID35" s="47"/>
      <c r="IE35" s="47"/>
      <c r="IF35" s="47"/>
      <c r="IG35" s="47"/>
      <c r="IH35" s="47"/>
      <c r="II35" s="47"/>
      <c r="IJ35" s="47"/>
      <c r="IK35" s="47"/>
      <c r="IL35" s="47"/>
      <c r="IM35" s="47"/>
      <c r="IN35" s="47"/>
      <c r="IO35" s="47"/>
      <c r="IP35" s="47"/>
      <c r="IQ35" s="47"/>
      <c r="IR35" s="47"/>
      <c r="IS35" s="47"/>
      <c r="IT35" s="47"/>
      <c r="IU35" s="47"/>
    </row>
    <row r="36" spans="1:255" s="48" customFormat="1" ht="12.75" customHeight="1" x14ac:dyDescent="0.25">
      <c r="A36" s="109"/>
      <c r="B36" s="72" t="s">
        <v>44</v>
      </c>
      <c r="C36" s="46" t="s">
        <v>38</v>
      </c>
      <c r="D36" s="155">
        <v>4.1666000000000002E-2</v>
      </c>
      <c r="E36" s="69" t="s">
        <v>32</v>
      </c>
      <c r="F36" s="70">
        <v>480000</v>
      </c>
      <c r="G36" s="70">
        <f t="shared" si="0"/>
        <v>19999.68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7"/>
      <c r="CA36" s="47"/>
      <c r="CB36" s="47"/>
      <c r="CC36" s="47"/>
      <c r="CD36" s="47"/>
      <c r="CE36" s="47"/>
      <c r="CF36" s="47"/>
      <c r="CG36" s="47"/>
      <c r="CH36" s="47"/>
      <c r="CI36" s="47"/>
      <c r="CJ36" s="47"/>
      <c r="CK36" s="47"/>
      <c r="CL36" s="47"/>
      <c r="CM36" s="47"/>
      <c r="CN36" s="47"/>
      <c r="CO36" s="47"/>
      <c r="CP36" s="47"/>
      <c r="CQ36" s="47"/>
      <c r="CR36" s="47"/>
      <c r="CS36" s="47"/>
      <c r="CT36" s="47"/>
      <c r="CU36" s="47"/>
      <c r="CV36" s="47"/>
      <c r="CW36" s="47"/>
      <c r="CX36" s="47"/>
      <c r="CY36" s="47"/>
      <c r="CZ36" s="47"/>
      <c r="DA36" s="47"/>
      <c r="DB36" s="47"/>
      <c r="DC36" s="47"/>
      <c r="DD36" s="47"/>
      <c r="DE36" s="47"/>
      <c r="DF36" s="47"/>
      <c r="DG36" s="47"/>
      <c r="DH36" s="47"/>
      <c r="DI36" s="47"/>
      <c r="DJ36" s="47"/>
      <c r="DK36" s="47"/>
      <c r="DL36" s="47"/>
      <c r="DM36" s="47"/>
      <c r="DN36" s="47"/>
      <c r="DO36" s="47"/>
      <c r="DP36" s="47"/>
      <c r="DQ36" s="47"/>
      <c r="DR36" s="47"/>
      <c r="DS36" s="47"/>
      <c r="DT36" s="47"/>
      <c r="DU36" s="47"/>
      <c r="DV36" s="47"/>
      <c r="DW36" s="47"/>
      <c r="DX36" s="47"/>
      <c r="DY36" s="47"/>
      <c r="DZ36" s="47"/>
      <c r="EA36" s="47"/>
      <c r="EB36" s="47"/>
      <c r="EC36" s="47"/>
      <c r="ED36" s="47"/>
      <c r="EE36" s="47"/>
      <c r="EF36" s="47"/>
      <c r="EG36" s="47"/>
      <c r="EH36" s="47"/>
      <c r="EI36" s="47"/>
      <c r="EJ36" s="47"/>
      <c r="EK36" s="47"/>
      <c r="EL36" s="47"/>
      <c r="EM36" s="47"/>
      <c r="EN36" s="47"/>
      <c r="EO36" s="47"/>
      <c r="EP36" s="47"/>
      <c r="EQ36" s="47"/>
      <c r="ER36" s="47"/>
      <c r="ES36" s="47"/>
      <c r="ET36" s="47"/>
      <c r="EU36" s="47"/>
      <c r="EV36" s="47"/>
      <c r="EW36" s="47"/>
      <c r="EX36" s="47"/>
      <c r="EY36" s="47"/>
      <c r="EZ36" s="47"/>
      <c r="FA36" s="47"/>
      <c r="FB36" s="47"/>
      <c r="FC36" s="47"/>
      <c r="FD36" s="47"/>
      <c r="FE36" s="47"/>
      <c r="FF36" s="47"/>
      <c r="FG36" s="47"/>
      <c r="FH36" s="47"/>
      <c r="FI36" s="47"/>
      <c r="FJ36" s="47"/>
      <c r="FK36" s="47"/>
      <c r="FL36" s="47"/>
      <c r="FM36" s="47"/>
      <c r="FN36" s="47"/>
      <c r="FO36" s="47"/>
      <c r="FP36" s="47"/>
      <c r="FQ36" s="47"/>
      <c r="FR36" s="47"/>
      <c r="FS36" s="47"/>
      <c r="FT36" s="47"/>
      <c r="FU36" s="47"/>
      <c r="FV36" s="47"/>
      <c r="FW36" s="47"/>
      <c r="FX36" s="47"/>
      <c r="FY36" s="47"/>
      <c r="FZ36" s="47"/>
      <c r="GA36" s="47"/>
      <c r="GB36" s="47"/>
      <c r="GC36" s="47"/>
      <c r="GD36" s="47"/>
      <c r="GE36" s="47"/>
      <c r="GF36" s="47"/>
      <c r="GG36" s="47"/>
      <c r="GH36" s="47"/>
      <c r="GI36" s="47"/>
      <c r="GJ36" s="47"/>
      <c r="GK36" s="47"/>
      <c r="GL36" s="47"/>
      <c r="GM36" s="47"/>
      <c r="GN36" s="47"/>
      <c r="GO36" s="47"/>
      <c r="GP36" s="47"/>
      <c r="GQ36" s="47"/>
      <c r="GR36" s="47"/>
      <c r="GS36" s="47"/>
      <c r="GT36" s="47"/>
      <c r="GU36" s="47"/>
      <c r="GV36" s="47"/>
      <c r="GW36" s="47"/>
      <c r="GX36" s="47"/>
      <c r="GY36" s="47"/>
      <c r="GZ36" s="47"/>
      <c r="HA36" s="47"/>
      <c r="HB36" s="47"/>
      <c r="HC36" s="47"/>
      <c r="HD36" s="47"/>
      <c r="HE36" s="47"/>
      <c r="HF36" s="47"/>
      <c r="HG36" s="47"/>
      <c r="HH36" s="47"/>
      <c r="HI36" s="47"/>
      <c r="HJ36" s="47"/>
      <c r="HK36" s="47"/>
      <c r="HL36" s="47"/>
      <c r="HM36" s="47"/>
      <c r="HN36" s="47"/>
      <c r="HO36" s="47"/>
      <c r="HP36" s="47"/>
      <c r="HQ36" s="47"/>
      <c r="HR36" s="47"/>
      <c r="HS36" s="47"/>
      <c r="HT36" s="47"/>
      <c r="HU36" s="47"/>
      <c r="HV36" s="47"/>
      <c r="HW36" s="47"/>
      <c r="HX36" s="47"/>
      <c r="HY36" s="47"/>
      <c r="HZ36" s="47"/>
      <c r="IA36" s="47"/>
      <c r="IB36" s="47"/>
      <c r="IC36" s="47"/>
      <c r="ID36" s="47"/>
      <c r="IE36" s="47"/>
      <c r="IF36" s="47"/>
      <c r="IG36" s="47"/>
      <c r="IH36" s="47"/>
      <c r="II36" s="47"/>
      <c r="IJ36" s="47"/>
      <c r="IK36" s="47"/>
      <c r="IL36" s="47"/>
      <c r="IM36" s="47"/>
      <c r="IN36" s="47"/>
      <c r="IO36" s="47"/>
      <c r="IP36" s="47"/>
      <c r="IQ36" s="47"/>
      <c r="IR36" s="47"/>
      <c r="IS36" s="47"/>
      <c r="IT36" s="47"/>
      <c r="IU36" s="47"/>
    </row>
    <row r="37" spans="1:255" s="48" customFormat="1" ht="15" x14ac:dyDescent="0.25">
      <c r="A37" s="109"/>
      <c r="B37" s="72" t="s">
        <v>45</v>
      </c>
      <c r="C37" s="46" t="s">
        <v>38</v>
      </c>
      <c r="D37" s="155">
        <v>3.125E-2</v>
      </c>
      <c r="E37" s="69" t="s">
        <v>46</v>
      </c>
      <c r="F37" s="70">
        <v>480000</v>
      </c>
      <c r="G37" s="70">
        <f t="shared" si="0"/>
        <v>15000</v>
      </c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7"/>
      <c r="CA37" s="47"/>
      <c r="CB37" s="47"/>
      <c r="CC37" s="47"/>
      <c r="CD37" s="47"/>
      <c r="CE37" s="47"/>
      <c r="CF37" s="47"/>
      <c r="CG37" s="47"/>
      <c r="CH37" s="47"/>
      <c r="CI37" s="47"/>
      <c r="CJ37" s="47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</row>
    <row r="38" spans="1:255" s="48" customFormat="1" ht="15" x14ac:dyDescent="0.25">
      <c r="A38" s="109"/>
      <c r="B38" s="72" t="s">
        <v>47</v>
      </c>
      <c r="C38" s="46" t="s">
        <v>38</v>
      </c>
      <c r="D38" s="155">
        <v>3.125E-2</v>
      </c>
      <c r="E38" s="69" t="s">
        <v>46</v>
      </c>
      <c r="F38" s="70">
        <v>480000</v>
      </c>
      <c r="G38" s="70">
        <f t="shared" si="0"/>
        <v>15000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7"/>
      <c r="CY38" s="47"/>
      <c r="CZ38" s="47"/>
      <c r="DA38" s="47"/>
      <c r="DB38" s="47"/>
      <c r="DC38" s="47"/>
      <c r="DD38" s="47"/>
      <c r="DE38" s="47"/>
      <c r="DF38" s="47"/>
      <c r="DG38" s="47"/>
      <c r="DH38" s="47"/>
      <c r="DI38" s="47"/>
      <c r="DJ38" s="47"/>
      <c r="DK38" s="47"/>
      <c r="DL38" s="47"/>
      <c r="DM38" s="47"/>
      <c r="DN38" s="47"/>
      <c r="DO38" s="47"/>
      <c r="DP38" s="47"/>
      <c r="DQ38" s="47"/>
      <c r="DR38" s="47"/>
      <c r="DS38" s="47"/>
      <c r="DT38" s="47"/>
      <c r="DU38" s="47"/>
      <c r="DV38" s="47"/>
      <c r="DW38" s="47"/>
      <c r="DX38" s="47"/>
      <c r="DY38" s="47"/>
      <c r="DZ38" s="47"/>
      <c r="EA38" s="47"/>
      <c r="EB38" s="47"/>
      <c r="EC38" s="47"/>
      <c r="ED38" s="47"/>
      <c r="EE38" s="47"/>
      <c r="EF38" s="47"/>
      <c r="EG38" s="47"/>
      <c r="EH38" s="47"/>
      <c r="EI38" s="47"/>
      <c r="EJ38" s="47"/>
      <c r="EK38" s="47"/>
      <c r="EL38" s="47"/>
      <c r="EM38" s="47"/>
      <c r="EN38" s="47"/>
      <c r="EO38" s="47"/>
      <c r="EP38" s="47"/>
      <c r="EQ38" s="47"/>
      <c r="ER38" s="47"/>
      <c r="ES38" s="47"/>
      <c r="ET38" s="47"/>
      <c r="EU38" s="47"/>
      <c r="EV38" s="47"/>
      <c r="EW38" s="47"/>
      <c r="EX38" s="47"/>
      <c r="EY38" s="47"/>
      <c r="EZ38" s="47"/>
      <c r="FA38" s="47"/>
      <c r="FB38" s="47"/>
      <c r="FC38" s="47"/>
      <c r="FD38" s="47"/>
      <c r="FE38" s="47"/>
      <c r="FF38" s="47"/>
      <c r="FG38" s="47"/>
      <c r="FH38" s="47"/>
      <c r="FI38" s="47"/>
      <c r="FJ38" s="47"/>
      <c r="FK38" s="47"/>
      <c r="FL38" s="47"/>
      <c r="FM38" s="47"/>
      <c r="FN38" s="47"/>
      <c r="FO38" s="47"/>
      <c r="FP38" s="47"/>
      <c r="FQ38" s="47"/>
      <c r="FR38" s="47"/>
      <c r="FS38" s="47"/>
      <c r="FT38" s="47"/>
      <c r="FU38" s="47"/>
      <c r="FV38" s="47"/>
      <c r="FW38" s="47"/>
      <c r="FX38" s="47"/>
      <c r="FY38" s="47"/>
      <c r="FZ38" s="47"/>
      <c r="GA38" s="47"/>
      <c r="GB38" s="47"/>
      <c r="GC38" s="47"/>
      <c r="GD38" s="47"/>
      <c r="GE38" s="47"/>
      <c r="GF38" s="47"/>
      <c r="GG38" s="47"/>
      <c r="GH38" s="47"/>
      <c r="GI38" s="47"/>
      <c r="GJ38" s="47"/>
      <c r="GK38" s="47"/>
      <c r="GL38" s="47"/>
      <c r="GM38" s="47"/>
      <c r="GN38" s="47"/>
      <c r="GO38" s="47"/>
      <c r="GP38" s="47"/>
      <c r="GQ38" s="47"/>
      <c r="GR38" s="47"/>
      <c r="GS38" s="47"/>
      <c r="GT38" s="47"/>
      <c r="GU38" s="47"/>
      <c r="GV38" s="47"/>
      <c r="GW38" s="47"/>
      <c r="GX38" s="47"/>
      <c r="GY38" s="47"/>
      <c r="GZ38" s="47"/>
      <c r="HA38" s="47"/>
      <c r="HB38" s="47"/>
      <c r="HC38" s="47"/>
      <c r="HD38" s="47"/>
      <c r="HE38" s="47"/>
      <c r="HF38" s="47"/>
      <c r="HG38" s="47"/>
      <c r="HH38" s="47"/>
      <c r="HI38" s="47"/>
      <c r="HJ38" s="47"/>
      <c r="HK38" s="47"/>
      <c r="HL38" s="47"/>
      <c r="HM38" s="47"/>
      <c r="HN38" s="47"/>
      <c r="HO38" s="47"/>
      <c r="HP38" s="47"/>
      <c r="HQ38" s="47"/>
      <c r="HR38" s="47"/>
      <c r="HS38" s="47"/>
      <c r="HT38" s="47"/>
      <c r="HU38" s="47"/>
      <c r="HV38" s="47"/>
      <c r="HW38" s="47"/>
      <c r="HX38" s="47"/>
      <c r="HY38" s="47"/>
      <c r="HZ38" s="47"/>
      <c r="IA38" s="47"/>
      <c r="IB38" s="47"/>
      <c r="IC38" s="47"/>
      <c r="ID38" s="47"/>
      <c r="IE38" s="47"/>
      <c r="IF38" s="47"/>
      <c r="IG38" s="47"/>
      <c r="IH38" s="47"/>
      <c r="II38" s="47"/>
      <c r="IJ38" s="47"/>
      <c r="IK38" s="47"/>
      <c r="IL38" s="47"/>
      <c r="IM38" s="47"/>
      <c r="IN38" s="47"/>
      <c r="IO38" s="47"/>
      <c r="IP38" s="47"/>
      <c r="IQ38" s="47"/>
      <c r="IR38" s="47"/>
      <c r="IS38" s="47"/>
      <c r="IT38" s="47"/>
      <c r="IU38" s="47"/>
    </row>
    <row r="39" spans="1:255" s="48" customFormat="1" ht="15" x14ac:dyDescent="0.25">
      <c r="A39" s="109"/>
      <c r="B39" s="72" t="s">
        <v>48</v>
      </c>
      <c r="C39" s="46" t="s">
        <v>38</v>
      </c>
      <c r="D39" s="155">
        <v>3.125E-2</v>
      </c>
      <c r="E39" s="69" t="s">
        <v>46</v>
      </c>
      <c r="F39" s="70">
        <v>384000</v>
      </c>
      <c r="G39" s="70">
        <f t="shared" si="0"/>
        <v>12000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7"/>
      <c r="CE39" s="47"/>
      <c r="CF39" s="47"/>
      <c r="CG39" s="47"/>
      <c r="CH39" s="47"/>
      <c r="CI39" s="47"/>
      <c r="CJ39" s="47"/>
      <c r="CK39" s="47"/>
      <c r="CL39" s="47"/>
      <c r="CM39" s="47"/>
      <c r="CN39" s="47"/>
      <c r="CO39" s="47"/>
      <c r="CP39" s="47"/>
      <c r="CQ39" s="47"/>
      <c r="CR39" s="47"/>
      <c r="CS39" s="47"/>
      <c r="CT39" s="47"/>
      <c r="CU39" s="47"/>
      <c r="CV39" s="47"/>
      <c r="CW39" s="47"/>
      <c r="CX39" s="47"/>
      <c r="CY39" s="47"/>
      <c r="CZ39" s="47"/>
      <c r="DA39" s="47"/>
      <c r="DB39" s="47"/>
      <c r="DC39" s="47"/>
      <c r="DD39" s="47"/>
      <c r="DE39" s="47"/>
      <c r="DF39" s="47"/>
      <c r="DG39" s="47"/>
      <c r="DH39" s="47"/>
      <c r="DI39" s="47"/>
      <c r="DJ39" s="47"/>
      <c r="DK39" s="47"/>
      <c r="DL39" s="47"/>
      <c r="DM39" s="47"/>
      <c r="DN39" s="47"/>
      <c r="DO39" s="47"/>
      <c r="DP39" s="47"/>
      <c r="DQ39" s="47"/>
      <c r="DR39" s="47"/>
      <c r="DS39" s="47"/>
      <c r="DT39" s="47"/>
      <c r="DU39" s="47"/>
      <c r="DV39" s="47"/>
      <c r="DW39" s="47"/>
      <c r="DX39" s="47"/>
      <c r="DY39" s="47"/>
      <c r="DZ39" s="47"/>
      <c r="EA39" s="47"/>
      <c r="EB39" s="47"/>
      <c r="EC39" s="47"/>
      <c r="ED39" s="47"/>
      <c r="EE39" s="47"/>
      <c r="EF39" s="47"/>
      <c r="EG39" s="47"/>
      <c r="EH39" s="47"/>
      <c r="EI39" s="47"/>
      <c r="EJ39" s="47"/>
      <c r="EK39" s="47"/>
      <c r="EL39" s="47"/>
      <c r="EM39" s="47"/>
      <c r="EN39" s="47"/>
      <c r="EO39" s="47"/>
      <c r="EP39" s="47"/>
      <c r="EQ39" s="47"/>
      <c r="ER39" s="47"/>
      <c r="ES39" s="47"/>
      <c r="ET39" s="47"/>
      <c r="EU39" s="47"/>
      <c r="EV39" s="47"/>
      <c r="EW39" s="47"/>
      <c r="EX39" s="47"/>
      <c r="EY39" s="47"/>
      <c r="EZ39" s="47"/>
      <c r="FA39" s="47"/>
      <c r="FB39" s="47"/>
      <c r="FC39" s="47"/>
      <c r="FD39" s="47"/>
      <c r="FE39" s="47"/>
      <c r="FF39" s="47"/>
      <c r="FG39" s="47"/>
      <c r="FH39" s="47"/>
      <c r="FI39" s="47"/>
      <c r="FJ39" s="47"/>
      <c r="FK39" s="47"/>
      <c r="FL39" s="47"/>
      <c r="FM39" s="47"/>
      <c r="FN39" s="47"/>
      <c r="FO39" s="47"/>
      <c r="FP39" s="47"/>
      <c r="FQ39" s="47"/>
      <c r="FR39" s="47"/>
      <c r="FS39" s="47"/>
      <c r="FT39" s="47"/>
      <c r="FU39" s="47"/>
      <c r="FV39" s="47"/>
      <c r="FW39" s="47"/>
      <c r="FX39" s="47"/>
      <c r="FY39" s="47"/>
      <c r="FZ39" s="47"/>
      <c r="GA39" s="47"/>
      <c r="GB39" s="47"/>
      <c r="GC39" s="47"/>
      <c r="GD39" s="47"/>
      <c r="GE39" s="47"/>
      <c r="GF39" s="47"/>
      <c r="GG39" s="47"/>
      <c r="GH39" s="47"/>
      <c r="GI39" s="47"/>
      <c r="GJ39" s="47"/>
      <c r="GK39" s="47"/>
      <c r="GL39" s="47"/>
      <c r="GM39" s="47"/>
      <c r="GN39" s="47"/>
      <c r="GO39" s="47"/>
      <c r="GP39" s="47"/>
      <c r="GQ39" s="47"/>
      <c r="GR39" s="47"/>
      <c r="GS39" s="47"/>
      <c r="GT39" s="47"/>
      <c r="GU39" s="47"/>
      <c r="GV39" s="47"/>
      <c r="GW39" s="47"/>
      <c r="GX39" s="47"/>
      <c r="GY39" s="47"/>
      <c r="GZ39" s="47"/>
      <c r="HA39" s="47"/>
      <c r="HB39" s="47"/>
      <c r="HC39" s="47"/>
      <c r="HD39" s="47"/>
      <c r="HE39" s="47"/>
      <c r="HF39" s="47"/>
      <c r="HG39" s="47"/>
      <c r="HH39" s="47"/>
      <c r="HI39" s="47"/>
      <c r="HJ39" s="47"/>
      <c r="HK39" s="47"/>
      <c r="HL39" s="47"/>
      <c r="HM39" s="47"/>
      <c r="HN39" s="47"/>
      <c r="HO39" s="47"/>
      <c r="HP39" s="47"/>
      <c r="HQ39" s="47"/>
      <c r="HR39" s="47"/>
      <c r="HS39" s="47"/>
      <c r="HT39" s="47"/>
      <c r="HU39" s="47"/>
      <c r="HV39" s="47"/>
      <c r="HW39" s="47"/>
      <c r="HX39" s="47"/>
      <c r="HY39" s="47"/>
      <c r="HZ39" s="47"/>
      <c r="IA39" s="47"/>
      <c r="IB39" s="47"/>
      <c r="IC39" s="47"/>
      <c r="ID39" s="47"/>
      <c r="IE39" s="47"/>
      <c r="IF39" s="47"/>
      <c r="IG39" s="47"/>
      <c r="IH39" s="47"/>
      <c r="II39" s="47"/>
      <c r="IJ39" s="47"/>
      <c r="IK39" s="47"/>
      <c r="IL39" s="47"/>
      <c r="IM39" s="47"/>
      <c r="IN39" s="47"/>
      <c r="IO39" s="47"/>
      <c r="IP39" s="47"/>
      <c r="IQ39" s="47"/>
      <c r="IR39" s="47"/>
      <c r="IS39" s="47"/>
      <c r="IT39" s="47"/>
      <c r="IU39" s="47"/>
    </row>
    <row r="40" spans="1:255" s="48" customFormat="1" ht="15" x14ac:dyDescent="0.25">
      <c r="A40" s="109"/>
      <c r="B40" s="110" t="s">
        <v>49</v>
      </c>
      <c r="C40" s="46" t="s">
        <v>38</v>
      </c>
      <c r="D40" s="155">
        <v>3.125E-2</v>
      </c>
      <c r="E40" s="69" t="s">
        <v>46</v>
      </c>
      <c r="F40" s="70">
        <v>480000</v>
      </c>
      <c r="G40" s="70">
        <f t="shared" si="0"/>
        <v>15000</v>
      </c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7"/>
      <c r="CE40" s="47"/>
      <c r="CF40" s="47"/>
      <c r="CG40" s="47"/>
      <c r="CH40" s="47"/>
      <c r="CI40" s="47"/>
      <c r="CJ40" s="47"/>
      <c r="CK40" s="47"/>
      <c r="CL40" s="47"/>
      <c r="CM40" s="47"/>
      <c r="CN40" s="47"/>
      <c r="CO40" s="47"/>
      <c r="CP40" s="47"/>
      <c r="CQ40" s="47"/>
      <c r="CR40" s="47"/>
      <c r="CS40" s="47"/>
      <c r="CT40" s="47"/>
      <c r="CU40" s="47"/>
      <c r="CV40" s="47"/>
      <c r="CW40" s="47"/>
      <c r="CX40" s="47"/>
      <c r="CY40" s="47"/>
      <c r="CZ40" s="47"/>
      <c r="DA40" s="47"/>
      <c r="DB40" s="47"/>
      <c r="DC40" s="47"/>
      <c r="DD40" s="47"/>
      <c r="DE40" s="47"/>
      <c r="DF40" s="47"/>
      <c r="DG40" s="47"/>
      <c r="DH40" s="47"/>
      <c r="DI40" s="47"/>
      <c r="DJ40" s="47"/>
      <c r="DK40" s="47"/>
      <c r="DL40" s="47"/>
      <c r="DM40" s="47"/>
      <c r="DN40" s="47"/>
      <c r="DO40" s="47"/>
      <c r="DP40" s="47"/>
      <c r="DQ40" s="47"/>
      <c r="DR40" s="47"/>
      <c r="DS40" s="47"/>
      <c r="DT40" s="47"/>
      <c r="DU40" s="47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47"/>
      <c r="ER40" s="47"/>
      <c r="ES40" s="47"/>
      <c r="ET40" s="47"/>
      <c r="EU40" s="47"/>
      <c r="EV40" s="47"/>
      <c r="EW40" s="47"/>
      <c r="EX40" s="47"/>
      <c r="EY40" s="47"/>
      <c r="EZ40" s="47"/>
      <c r="FA40" s="47"/>
      <c r="FB40" s="47"/>
      <c r="FC40" s="47"/>
      <c r="FD40" s="47"/>
      <c r="FE40" s="47"/>
      <c r="FF40" s="47"/>
      <c r="FG40" s="47"/>
      <c r="FH40" s="47"/>
      <c r="FI40" s="47"/>
      <c r="FJ40" s="47"/>
      <c r="FK40" s="47"/>
      <c r="FL40" s="47"/>
      <c r="FM40" s="47"/>
      <c r="FN40" s="47"/>
      <c r="FO40" s="47"/>
      <c r="FP40" s="47"/>
      <c r="FQ40" s="47"/>
      <c r="FR40" s="47"/>
      <c r="FS40" s="47"/>
      <c r="FT40" s="47"/>
      <c r="FU40" s="47"/>
      <c r="FV40" s="47"/>
      <c r="FW40" s="47"/>
      <c r="FX40" s="47"/>
      <c r="FY40" s="47"/>
      <c r="FZ40" s="47"/>
      <c r="GA40" s="47"/>
      <c r="GB40" s="47"/>
      <c r="GC40" s="47"/>
      <c r="GD40" s="47"/>
      <c r="GE40" s="47"/>
      <c r="GF40" s="47"/>
      <c r="GG40" s="47"/>
      <c r="GH40" s="47"/>
      <c r="GI40" s="47"/>
      <c r="GJ40" s="47"/>
      <c r="GK40" s="47"/>
      <c r="GL40" s="47"/>
      <c r="GM40" s="47"/>
      <c r="GN40" s="47"/>
      <c r="GO40" s="47"/>
      <c r="GP40" s="47"/>
      <c r="GQ40" s="47"/>
      <c r="GR40" s="47"/>
      <c r="GS40" s="47"/>
      <c r="GT40" s="47"/>
      <c r="GU40" s="47"/>
      <c r="GV40" s="47"/>
      <c r="GW40" s="47"/>
      <c r="GX40" s="47"/>
      <c r="GY40" s="47"/>
      <c r="GZ40" s="47"/>
      <c r="HA40" s="47"/>
      <c r="HB40" s="47"/>
      <c r="HC40" s="47"/>
      <c r="HD40" s="47"/>
      <c r="HE40" s="47"/>
      <c r="HF40" s="47"/>
      <c r="HG40" s="47"/>
      <c r="HH40" s="47"/>
      <c r="HI40" s="47"/>
      <c r="HJ40" s="47"/>
      <c r="HK40" s="47"/>
      <c r="HL40" s="47"/>
      <c r="HM40" s="47"/>
      <c r="HN40" s="47"/>
      <c r="HO40" s="47"/>
      <c r="HP40" s="47"/>
      <c r="HQ40" s="47"/>
      <c r="HR40" s="47"/>
      <c r="HS40" s="47"/>
      <c r="HT40" s="47"/>
      <c r="HU40" s="47"/>
      <c r="HV40" s="47"/>
      <c r="HW40" s="47"/>
      <c r="HX40" s="47"/>
      <c r="HY40" s="47"/>
      <c r="HZ40" s="47"/>
      <c r="IA40" s="47"/>
      <c r="IB40" s="47"/>
      <c r="IC40" s="47"/>
      <c r="ID40" s="47"/>
      <c r="IE40" s="47"/>
      <c r="IF40" s="47"/>
      <c r="IG40" s="47"/>
      <c r="IH40" s="47"/>
      <c r="II40" s="47"/>
      <c r="IJ40" s="47"/>
      <c r="IK40" s="47"/>
      <c r="IL40" s="47"/>
      <c r="IM40" s="47"/>
      <c r="IN40" s="47"/>
      <c r="IO40" s="47"/>
      <c r="IP40" s="47"/>
      <c r="IQ40" s="47"/>
      <c r="IR40" s="47"/>
      <c r="IS40" s="47"/>
      <c r="IT40" s="47"/>
      <c r="IU40" s="47"/>
    </row>
    <row r="41" spans="1:255" s="48" customFormat="1" ht="15" x14ac:dyDescent="0.25">
      <c r="A41" s="109"/>
      <c r="B41" s="110" t="s">
        <v>50</v>
      </c>
      <c r="C41" s="46" t="s">
        <v>38</v>
      </c>
      <c r="D41" s="155">
        <v>3.125E-2</v>
      </c>
      <c r="E41" s="69" t="s">
        <v>51</v>
      </c>
      <c r="F41" s="70">
        <v>480000</v>
      </c>
      <c r="G41" s="70">
        <f t="shared" si="0"/>
        <v>15000</v>
      </c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  <c r="ER41" s="47"/>
      <c r="ES41" s="47"/>
      <c r="ET41" s="47"/>
      <c r="EU41" s="47"/>
      <c r="EV41" s="47"/>
      <c r="EW41" s="47"/>
      <c r="EX41" s="47"/>
      <c r="EY41" s="47"/>
      <c r="EZ41" s="47"/>
      <c r="FA41" s="47"/>
      <c r="FB41" s="47"/>
      <c r="FC41" s="47"/>
      <c r="FD41" s="47"/>
      <c r="FE41" s="47"/>
      <c r="FF41" s="47"/>
      <c r="FG41" s="47"/>
      <c r="FH41" s="47"/>
      <c r="FI41" s="47"/>
      <c r="FJ41" s="47"/>
      <c r="FK41" s="47"/>
      <c r="FL41" s="47"/>
      <c r="FM41" s="47"/>
      <c r="FN41" s="47"/>
      <c r="FO41" s="47"/>
      <c r="FP41" s="47"/>
      <c r="FQ41" s="47"/>
      <c r="FR41" s="47"/>
      <c r="FS41" s="47"/>
      <c r="FT41" s="47"/>
      <c r="FU41" s="47"/>
      <c r="FV41" s="47"/>
      <c r="FW41" s="47"/>
      <c r="FX41" s="47"/>
      <c r="FY41" s="47"/>
      <c r="FZ41" s="47"/>
      <c r="GA41" s="47"/>
      <c r="GB41" s="47"/>
      <c r="GC41" s="47"/>
      <c r="GD41" s="47"/>
      <c r="GE41" s="47"/>
      <c r="GF41" s="47"/>
      <c r="GG41" s="47"/>
      <c r="GH41" s="47"/>
      <c r="GI41" s="47"/>
      <c r="GJ41" s="47"/>
      <c r="GK41" s="47"/>
      <c r="GL41" s="47"/>
      <c r="GM41" s="47"/>
      <c r="GN41" s="47"/>
      <c r="GO41" s="47"/>
      <c r="GP41" s="47"/>
      <c r="GQ41" s="47"/>
      <c r="GR41" s="47"/>
      <c r="GS41" s="47"/>
      <c r="GT41" s="47"/>
      <c r="GU41" s="47"/>
      <c r="GV41" s="47"/>
      <c r="GW41" s="47"/>
      <c r="GX41" s="47"/>
      <c r="GY41" s="47"/>
      <c r="GZ41" s="47"/>
      <c r="HA41" s="47"/>
      <c r="HB41" s="47"/>
      <c r="HC41" s="47"/>
      <c r="HD41" s="47"/>
      <c r="HE41" s="47"/>
      <c r="HF41" s="47"/>
      <c r="HG41" s="47"/>
      <c r="HH41" s="47"/>
      <c r="HI41" s="47"/>
      <c r="HJ41" s="47"/>
      <c r="HK41" s="47"/>
      <c r="HL41" s="47"/>
      <c r="HM41" s="47"/>
      <c r="HN41" s="47"/>
      <c r="HO41" s="47"/>
      <c r="HP41" s="47"/>
      <c r="HQ41" s="47"/>
      <c r="HR41" s="47"/>
      <c r="HS41" s="47"/>
      <c r="HT41" s="47"/>
      <c r="HU41" s="47"/>
      <c r="HV41" s="47"/>
      <c r="HW41" s="47"/>
      <c r="HX41" s="47"/>
      <c r="HY41" s="47"/>
      <c r="HZ41" s="47"/>
      <c r="IA41" s="47"/>
      <c r="IB41" s="47"/>
      <c r="IC41" s="47"/>
      <c r="ID41" s="47"/>
      <c r="IE41" s="47"/>
      <c r="IF41" s="47"/>
      <c r="IG41" s="47"/>
      <c r="IH41" s="47"/>
      <c r="II41" s="47"/>
      <c r="IJ41" s="47"/>
      <c r="IK41" s="47"/>
      <c r="IL41" s="47"/>
      <c r="IM41" s="47"/>
      <c r="IN41" s="47"/>
      <c r="IO41" s="47"/>
      <c r="IP41" s="47"/>
      <c r="IQ41" s="47"/>
      <c r="IR41" s="47"/>
      <c r="IS41" s="47"/>
      <c r="IT41" s="47"/>
      <c r="IU41" s="47"/>
    </row>
    <row r="42" spans="1:255" s="48" customFormat="1" ht="12.75" customHeight="1" x14ac:dyDescent="0.25">
      <c r="A42" s="109"/>
      <c r="B42" s="118" t="s">
        <v>52</v>
      </c>
      <c r="C42" s="119" t="s">
        <v>38</v>
      </c>
      <c r="D42" s="156">
        <v>0.125</v>
      </c>
      <c r="E42" s="120" t="s">
        <v>53</v>
      </c>
      <c r="F42" s="121">
        <v>640000</v>
      </c>
      <c r="G42" s="121">
        <f t="shared" si="0"/>
        <v>80000</v>
      </c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7"/>
      <c r="CE42" s="47"/>
      <c r="CF42" s="47"/>
      <c r="CG42" s="47"/>
      <c r="CH42" s="47"/>
      <c r="CI42" s="47"/>
      <c r="CJ42" s="47"/>
      <c r="CK42" s="47"/>
      <c r="CL42" s="47"/>
      <c r="CM42" s="47"/>
      <c r="CN42" s="47"/>
      <c r="CO42" s="47"/>
      <c r="CP42" s="47"/>
      <c r="CQ42" s="47"/>
      <c r="CR42" s="47"/>
      <c r="CS42" s="47"/>
      <c r="CT42" s="47"/>
      <c r="CU42" s="47"/>
      <c r="CV42" s="47"/>
      <c r="CW42" s="47"/>
      <c r="CX42" s="47"/>
      <c r="CY42" s="47"/>
      <c r="CZ42" s="47"/>
      <c r="DA42" s="47"/>
      <c r="DB42" s="47"/>
      <c r="DC42" s="47"/>
      <c r="DD42" s="47"/>
      <c r="DE42" s="47"/>
      <c r="DF42" s="47"/>
      <c r="DG42" s="47"/>
      <c r="DH42" s="47"/>
      <c r="DI42" s="47"/>
      <c r="DJ42" s="47"/>
      <c r="DK42" s="47"/>
      <c r="DL42" s="47"/>
      <c r="DM42" s="47"/>
      <c r="DN42" s="47"/>
      <c r="DO42" s="47"/>
      <c r="DP42" s="47"/>
      <c r="DQ42" s="47"/>
      <c r="DR42" s="47"/>
      <c r="DS42" s="47"/>
      <c r="DT42" s="47"/>
      <c r="DU42" s="47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47"/>
      <c r="ER42" s="47"/>
      <c r="ES42" s="47"/>
      <c r="ET42" s="47"/>
      <c r="EU42" s="47"/>
      <c r="EV42" s="47"/>
      <c r="EW42" s="47"/>
      <c r="EX42" s="47"/>
      <c r="EY42" s="47"/>
      <c r="EZ42" s="47"/>
      <c r="FA42" s="47"/>
      <c r="FB42" s="47"/>
      <c r="FC42" s="47"/>
      <c r="FD42" s="47"/>
      <c r="FE42" s="47"/>
      <c r="FF42" s="47"/>
      <c r="FG42" s="47"/>
      <c r="FH42" s="47"/>
      <c r="FI42" s="47"/>
      <c r="FJ42" s="47"/>
      <c r="FK42" s="47"/>
      <c r="FL42" s="47"/>
      <c r="FM42" s="47"/>
      <c r="FN42" s="47"/>
      <c r="FO42" s="47"/>
      <c r="FP42" s="47"/>
      <c r="FQ42" s="47"/>
      <c r="FR42" s="47"/>
      <c r="FS42" s="47"/>
      <c r="FT42" s="47"/>
      <c r="FU42" s="47"/>
      <c r="FV42" s="47"/>
      <c r="FW42" s="47"/>
      <c r="FX42" s="47"/>
      <c r="FY42" s="47"/>
      <c r="FZ42" s="47"/>
      <c r="GA42" s="47"/>
      <c r="GB42" s="47"/>
      <c r="GC42" s="47"/>
      <c r="GD42" s="47"/>
      <c r="GE42" s="47"/>
      <c r="GF42" s="47"/>
      <c r="GG42" s="47"/>
      <c r="GH42" s="47"/>
      <c r="GI42" s="47"/>
      <c r="GJ42" s="47"/>
      <c r="GK42" s="47"/>
      <c r="GL42" s="47"/>
      <c r="GM42" s="47"/>
      <c r="GN42" s="47"/>
      <c r="GO42" s="47"/>
      <c r="GP42" s="47"/>
      <c r="GQ42" s="47"/>
      <c r="GR42" s="47"/>
      <c r="GS42" s="47"/>
      <c r="GT42" s="47"/>
      <c r="GU42" s="47"/>
      <c r="GV42" s="47"/>
      <c r="GW42" s="47"/>
      <c r="GX42" s="47"/>
      <c r="GY42" s="47"/>
      <c r="GZ42" s="47"/>
      <c r="HA42" s="47"/>
      <c r="HB42" s="47"/>
      <c r="HC42" s="47"/>
      <c r="HD42" s="47"/>
      <c r="HE42" s="47"/>
      <c r="HF42" s="47"/>
      <c r="HG42" s="47"/>
      <c r="HH42" s="47"/>
      <c r="HI42" s="47"/>
      <c r="HJ42" s="47"/>
      <c r="HK42" s="47"/>
      <c r="HL42" s="47"/>
      <c r="HM42" s="47"/>
      <c r="HN42" s="47"/>
      <c r="HO42" s="47"/>
      <c r="HP42" s="47"/>
      <c r="HQ42" s="47"/>
      <c r="HR42" s="47"/>
      <c r="HS42" s="47"/>
      <c r="HT42" s="47"/>
      <c r="HU42" s="47"/>
      <c r="HV42" s="47"/>
      <c r="HW42" s="47"/>
      <c r="HX42" s="47"/>
      <c r="HY42" s="47"/>
      <c r="HZ42" s="47"/>
      <c r="IA42" s="47"/>
      <c r="IB42" s="47"/>
      <c r="IC42" s="47"/>
      <c r="ID42" s="47"/>
      <c r="IE42" s="47"/>
      <c r="IF42" s="47"/>
      <c r="IG42" s="47"/>
      <c r="IH42" s="47"/>
      <c r="II42" s="47"/>
      <c r="IJ42" s="47"/>
      <c r="IK42" s="47"/>
      <c r="IL42" s="47"/>
      <c r="IM42" s="47"/>
      <c r="IN42" s="47"/>
      <c r="IO42" s="47"/>
      <c r="IP42" s="47"/>
      <c r="IQ42" s="47"/>
      <c r="IR42" s="47"/>
      <c r="IS42" s="47"/>
      <c r="IT42" s="47"/>
      <c r="IU42" s="47"/>
    </row>
    <row r="43" spans="1:255" ht="12.75" customHeight="1" x14ac:dyDescent="0.25">
      <c r="A43" s="11"/>
      <c r="B43" s="96" t="s">
        <v>54</v>
      </c>
      <c r="C43" s="97"/>
      <c r="D43" s="97"/>
      <c r="E43" s="97"/>
      <c r="F43" s="98"/>
      <c r="G43" s="99">
        <f>SUM(G31:G42)</f>
        <v>281999.68</v>
      </c>
    </row>
    <row r="44" spans="1:255" ht="12" customHeight="1" x14ac:dyDescent="0.25">
      <c r="A44" s="2"/>
      <c r="B44" s="126"/>
      <c r="C44" s="91"/>
      <c r="D44" s="91"/>
      <c r="E44" s="91"/>
      <c r="F44" s="92"/>
      <c r="G44" s="92"/>
    </row>
    <row r="45" spans="1:255" ht="12" customHeight="1" x14ac:dyDescent="0.25">
      <c r="A45" s="11"/>
      <c r="B45" s="131" t="s">
        <v>55</v>
      </c>
      <c r="C45" s="125"/>
      <c r="D45" s="112"/>
      <c r="E45" s="112"/>
      <c r="F45" s="113"/>
      <c r="G45" s="113"/>
    </row>
    <row r="46" spans="1:255" ht="24" customHeight="1" x14ac:dyDescent="0.25">
      <c r="A46" s="11"/>
      <c r="B46" s="115" t="s">
        <v>56</v>
      </c>
      <c r="C46" s="115" t="s">
        <v>57</v>
      </c>
      <c r="D46" s="115" t="s">
        <v>58</v>
      </c>
      <c r="E46" s="115" t="s">
        <v>27</v>
      </c>
      <c r="F46" s="115" t="s">
        <v>28</v>
      </c>
      <c r="G46" s="115" t="s">
        <v>29</v>
      </c>
      <c r="K46" s="28"/>
    </row>
    <row r="47" spans="1:255" ht="15" x14ac:dyDescent="0.25">
      <c r="A47" s="32"/>
      <c r="B47" s="132" t="s">
        <v>59</v>
      </c>
      <c r="C47" s="133" t="s">
        <v>60</v>
      </c>
      <c r="D47" s="133">
        <v>180</v>
      </c>
      <c r="E47" s="134" t="s">
        <v>61</v>
      </c>
      <c r="F47" s="134">
        <v>350</v>
      </c>
      <c r="G47" s="135">
        <f>(D47*F47)</f>
        <v>63000</v>
      </c>
      <c r="K47" s="28"/>
    </row>
    <row r="48" spans="1:255" ht="12.75" customHeight="1" x14ac:dyDescent="0.25">
      <c r="A48" s="32"/>
      <c r="B48" s="146" t="s">
        <v>62</v>
      </c>
      <c r="C48" s="147" t="s">
        <v>63</v>
      </c>
      <c r="D48" s="157">
        <v>0.2</v>
      </c>
      <c r="E48" s="148" t="s">
        <v>61</v>
      </c>
      <c r="F48" s="148">
        <v>27112</v>
      </c>
      <c r="G48" s="73">
        <f t="shared" ref="G48:G59" si="1">(D48*F48)</f>
        <v>5422.4000000000005</v>
      </c>
    </row>
    <row r="49" spans="1:7" ht="12.75" customHeight="1" x14ac:dyDescent="0.25">
      <c r="A49" s="32"/>
      <c r="B49" s="146" t="s">
        <v>64</v>
      </c>
      <c r="C49" s="147" t="s">
        <v>63</v>
      </c>
      <c r="D49" s="158">
        <v>0.06</v>
      </c>
      <c r="E49" s="148" t="s">
        <v>61</v>
      </c>
      <c r="F49" s="148">
        <v>126070</v>
      </c>
      <c r="G49" s="73">
        <f t="shared" si="1"/>
        <v>7564.2</v>
      </c>
    </row>
    <row r="50" spans="1:7" ht="12.75" customHeight="1" x14ac:dyDescent="0.25">
      <c r="A50" s="32"/>
      <c r="B50" s="146" t="s">
        <v>65</v>
      </c>
      <c r="C50" s="147" t="s">
        <v>63</v>
      </c>
      <c r="D50" s="158">
        <v>3</v>
      </c>
      <c r="E50" s="148" t="s">
        <v>39</v>
      </c>
      <c r="F50" s="148">
        <v>10825</v>
      </c>
      <c r="G50" s="73">
        <v>32475</v>
      </c>
    </row>
    <row r="51" spans="1:7" ht="12.75" customHeight="1" x14ac:dyDescent="0.25">
      <c r="A51" s="32"/>
      <c r="B51" s="146" t="s">
        <v>66</v>
      </c>
      <c r="C51" s="147" t="s">
        <v>63</v>
      </c>
      <c r="D51" s="157">
        <v>0.8</v>
      </c>
      <c r="E51" s="148" t="s">
        <v>61</v>
      </c>
      <c r="F51" s="148">
        <v>65104</v>
      </c>
      <c r="G51" s="73">
        <f t="shared" si="1"/>
        <v>52083.200000000004</v>
      </c>
    </row>
    <row r="52" spans="1:7" ht="12.75" customHeight="1" x14ac:dyDescent="0.25">
      <c r="A52" s="32"/>
      <c r="B52" s="146" t="s">
        <v>67</v>
      </c>
      <c r="C52" s="147" t="s">
        <v>63</v>
      </c>
      <c r="D52" s="147">
        <v>4</v>
      </c>
      <c r="E52" s="148" t="s">
        <v>68</v>
      </c>
      <c r="F52" s="148">
        <v>10999</v>
      </c>
      <c r="G52" s="73">
        <f t="shared" si="1"/>
        <v>43996</v>
      </c>
    </row>
    <row r="53" spans="1:7" ht="12.75" customHeight="1" x14ac:dyDescent="0.25">
      <c r="A53" s="32"/>
      <c r="B53" s="146" t="s">
        <v>69</v>
      </c>
      <c r="C53" s="147" t="s">
        <v>70</v>
      </c>
      <c r="D53" s="147">
        <v>1</v>
      </c>
      <c r="E53" s="148" t="s">
        <v>46</v>
      </c>
      <c r="F53" s="148">
        <v>1084</v>
      </c>
      <c r="G53" s="73">
        <f t="shared" si="1"/>
        <v>1084</v>
      </c>
    </row>
    <row r="54" spans="1:7" ht="12.75" customHeight="1" x14ac:dyDescent="0.25">
      <c r="A54" s="32"/>
      <c r="B54" s="146" t="s">
        <v>71</v>
      </c>
      <c r="C54" s="147" t="s">
        <v>63</v>
      </c>
      <c r="D54" s="147">
        <v>1</v>
      </c>
      <c r="E54" s="148" t="s">
        <v>46</v>
      </c>
      <c r="F54" s="148">
        <v>21100</v>
      </c>
      <c r="G54" s="73">
        <f t="shared" si="1"/>
        <v>21100</v>
      </c>
    </row>
    <row r="55" spans="1:7" ht="12.75" customHeight="1" x14ac:dyDescent="0.25">
      <c r="A55" s="32"/>
      <c r="B55" s="146" t="s">
        <v>72</v>
      </c>
      <c r="C55" s="147" t="s">
        <v>63</v>
      </c>
      <c r="D55" s="157">
        <v>0.1</v>
      </c>
      <c r="E55" s="148" t="s">
        <v>51</v>
      </c>
      <c r="F55" s="148">
        <v>97800</v>
      </c>
      <c r="G55" s="73">
        <f t="shared" si="1"/>
        <v>9780</v>
      </c>
    </row>
    <row r="56" spans="1:7" ht="12.75" customHeight="1" x14ac:dyDescent="0.25">
      <c r="A56" s="32"/>
      <c r="B56" s="146" t="s">
        <v>73</v>
      </c>
      <c r="C56" s="147" t="s">
        <v>63</v>
      </c>
      <c r="D56" s="157">
        <v>0.5</v>
      </c>
      <c r="E56" s="148" t="s">
        <v>51</v>
      </c>
      <c r="F56" s="148">
        <v>27650</v>
      </c>
      <c r="G56" s="73">
        <f t="shared" si="1"/>
        <v>13825</v>
      </c>
    </row>
    <row r="57" spans="1:7" ht="12.75" customHeight="1" x14ac:dyDescent="0.25">
      <c r="A57" s="32"/>
      <c r="B57" s="74" t="s">
        <v>74</v>
      </c>
      <c r="C57" s="75" t="s">
        <v>60</v>
      </c>
      <c r="D57" s="75">
        <v>100</v>
      </c>
      <c r="E57" s="148" t="s">
        <v>61</v>
      </c>
      <c r="F57" s="76">
        <v>735</v>
      </c>
      <c r="G57" s="77">
        <f>(D57*F57)</f>
        <v>73500</v>
      </c>
    </row>
    <row r="58" spans="1:7" ht="12.75" customHeight="1" x14ac:dyDescent="0.25">
      <c r="A58" s="32"/>
      <c r="B58" s="146" t="s">
        <v>75</v>
      </c>
      <c r="C58" s="147" t="s">
        <v>60</v>
      </c>
      <c r="D58" s="147">
        <v>350</v>
      </c>
      <c r="E58" s="148" t="s">
        <v>61</v>
      </c>
      <c r="F58" s="148">
        <v>800</v>
      </c>
      <c r="G58" s="73">
        <f t="shared" si="1"/>
        <v>280000</v>
      </c>
    </row>
    <row r="59" spans="1:7" ht="12.75" customHeight="1" x14ac:dyDescent="0.25">
      <c r="A59" s="32"/>
      <c r="B59" s="74" t="s">
        <v>76</v>
      </c>
      <c r="C59" s="75" t="s">
        <v>60</v>
      </c>
      <c r="D59" s="75">
        <v>200</v>
      </c>
      <c r="E59" s="76" t="s">
        <v>77</v>
      </c>
      <c r="F59" s="76">
        <v>760</v>
      </c>
      <c r="G59" s="77">
        <f t="shared" si="1"/>
        <v>152000</v>
      </c>
    </row>
    <row r="60" spans="1:7" ht="13.5" customHeight="1" x14ac:dyDescent="0.25">
      <c r="A60" s="11"/>
      <c r="B60" s="96" t="s">
        <v>78</v>
      </c>
      <c r="C60" s="97"/>
      <c r="D60" s="137"/>
      <c r="E60" s="137"/>
      <c r="F60" s="137"/>
      <c r="G60" s="138">
        <f>SUM(G47:G59)</f>
        <v>755829.8</v>
      </c>
    </row>
    <row r="61" spans="1:7" ht="12" customHeight="1" x14ac:dyDescent="0.25">
      <c r="A61" s="2"/>
      <c r="B61" s="126"/>
      <c r="C61" s="91"/>
      <c r="D61" s="91"/>
      <c r="E61" s="136"/>
      <c r="F61" s="92"/>
      <c r="G61" s="92"/>
    </row>
    <row r="62" spans="1:7" ht="12" customHeight="1" x14ac:dyDescent="0.25">
      <c r="A62" s="11"/>
      <c r="B62" s="131" t="s">
        <v>79</v>
      </c>
      <c r="C62" s="125"/>
      <c r="D62" s="112"/>
      <c r="E62" s="112"/>
      <c r="F62" s="113"/>
      <c r="G62" s="113"/>
    </row>
    <row r="63" spans="1:7" ht="24" customHeight="1" x14ac:dyDescent="0.25">
      <c r="A63" s="11"/>
      <c r="B63" s="114" t="s">
        <v>80</v>
      </c>
      <c r="C63" s="115" t="s">
        <v>57</v>
      </c>
      <c r="D63" s="115" t="s">
        <v>58</v>
      </c>
      <c r="E63" s="114" t="s">
        <v>27</v>
      </c>
      <c r="F63" s="115" t="s">
        <v>28</v>
      </c>
      <c r="G63" s="114" t="s">
        <v>29</v>
      </c>
    </row>
    <row r="64" spans="1:7" ht="12.75" customHeight="1" x14ac:dyDescent="0.25">
      <c r="A64" s="32"/>
      <c r="B64" s="139" t="s">
        <v>81</v>
      </c>
      <c r="C64" s="140" t="s">
        <v>70</v>
      </c>
      <c r="D64" s="141">
        <v>1</v>
      </c>
      <c r="E64" s="141" t="s">
        <v>82</v>
      </c>
      <c r="F64" s="142">
        <v>33000</v>
      </c>
      <c r="G64" s="135">
        <f t="shared" ref="G64:G65" si="2">(D64*F64)</f>
        <v>33000</v>
      </c>
    </row>
    <row r="65" spans="1:7" ht="12.75" customHeight="1" x14ac:dyDescent="0.25">
      <c r="A65" s="11"/>
      <c r="B65" s="149" t="s">
        <v>83</v>
      </c>
      <c r="C65" s="94" t="s">
        <v>70</v>
      </c>
      <c r="D65" s="150">
        <v>1</v>
      </c>
      <c r="E65" s="150" t="s">
        <v>82</v>
      </c>
      <c r="F65" s="151">
        <v>20000</v>
      </c>
      <c r="G65" s="73">
        <f t="shared" si="2"/>
        <v>20000</v>
      </c>
    </row>
    <row r="66" spans="1:7" ht="12.75" customHeight="1" x14ac:dyDescent="0.25">
      <c r="A66" s="11"/>
      <c r="B66" s="74" t="s">
        <v>84</v>
      </c>
      <c r="C66" s="75" t="s">
        <v>70</v>
      </c>
      <c r="D66" s="76">
        <f>50*100/25</f>
        <v>200</v>
      </c>
      <c r="E66" s="76" t="s">
        <v>85</v>
      </c>
      <c r="F66" s="76">
        <v>110</v>
      </c>
      <c r="G66" s="77">
        <f>(D66*F66)</f>
        <v>22000</v>
      </c>
    </row>
    <row r="67" spans="1:7" ht="13.5" customHeight="1" x14ac:dyDescent="0.25">
      <c r="A67" s="11"/>
      <c r="B67" s="96" t="s">
        <v>86</v>
      </c>
      <c r="C67" s="97"/>
      <c r="D67" s="137"/>
      <c r="E67" s="137"/>
      <c r="F67" s="137"/>
      <c r="G67" s="138">
        <f>SUM(G64:G66)</f>
        <v>75000</v>
      </c>
    </row>
    <row r="68" spans="1:7" ht="12" customHeight="1" x14ac:dyDescent="0.25">
      <c r="A68" s="2"/>
      <c r="B68" s="126"/>
      <c r="C68" s="126"/>
      <c r="D68" s="126"/>
      <c r="E68" s="126"/>
      <c r="F68" s="143"/>
      <c r="G68" s="143"/>
    </row>
    <row r="69" spans="1:7" ht="12" customHeight="1" x14ac:dyDescent="0.25">
      <c r="A69" s="11"/>
      <c r="B69" s="78" t="s">
        <v>87</v>
      </c>
      <c r="C69" s="79"/>
      <c r="D69" s="79"/>
      <c r="E69" s="79"/>
      <c r="F69" s="79"/>
      <c r="G69" s="80">
        <f>G22+G43+G60+G67</f>
        <v>1132829.48</v>
      </c>
    </row>
    <row r="70" spans="1:7" ht="12" customHeight="1" x14ac:dyDescent="0.25">
      <c r="A70" s="11"/>
      <c r="B70" s="81" t="s">
        <v>88</v>
      </c>
      <c r="C70" s="82"/>
      <c r="D70" s="82"/>
      <c r="E70" s="82"/>
      <c r="F70" s="82"/>
      <c r="G70" s="83">
        <f>G69*0.05</f>
        <v>56641.474000000002</v>
      </c>
    </row>
    <row r="71" spans="1:7" ht="12" customHeight="1" x14ac:dyDescent="0.25">
      <c r="A71" s="11"/>
      <c r="B71" s="84" t="s">
        <v>89</v>
      </c>
      <c r="C71" s="85"/>
      <c r="D71" s="85"/>
      <c r="E71" s="85"/>
      <c r="F71" s="85"/>
      <c r="G71" s="86">
        <f>G70+G69</f>
        <v>1189470.9539999999</v>
      </c>
    </row>
    <row r="72" spans="1:7" ht="12" customHeight="1" x14ac:dyDescent="0.25">
      <c r="A72" s="11"/>
      <c r="B72" s="81" t="s">
        <v>90</v>
      </c>
      <c r="C72" s="82"/>
      <c r="D72" s="82"/>
      <c r="E72" s="82"/>
      <c r="F72" s="82"/>
      <c r="G72" s="83">
        <f>G12</f>
        <v>2100000</v>
      </c>
    </row>
    <row r="73" spans="1:7" ht="12" customHeight="1" x14ac:dyDescent="0.25">
      <c r="A73" s="11"/>
      <c r="B73" s="87" t="s">
        <v>91</v>
      </c>
      <c r="C73" s="88"/>
      <c r="D73" s="88"/>
      <c r="E73" s="88"/>
      <c r="F73" s="88"/>
      <c r="G73" s="89">
        <f>G72-G71</f>
        <v>910529.04600000009</v>
      </c>
    </row>
    <row r="74" spans="1:7" ht="12" customHeight="1" x14ac:dyDescent="0.25">
      <c r="A74" s="11"/>
      <c r="B74" s="29" t="s">
        <v>92</v>
      </c>
      <c r="C74" s="30"/>
      <c r="D74" s="30"/>
      <c r="E74" s="30"/>
      <c r="F74" s="30"/>
      <c r="G74" s="8"/>
    </row>
    <row r="75" spans="1:7" ht="12.75" customHeight="1" thickBot="1" x14ac:dyDescent="0.3">
      <c r="A75" s="11"/>
      <c r="B75" s="31"/>
      <c r="C75" s="30"/>
      <c r="D75" s="30"/>
      <c r="E75" s="30"/>
      <c r="F75" s="30"/>
      <c r="G75" s="8"/>
    </row>
    <row r="76" spans="1:7" ht="12" customHeight="1" x14ac:dyDescent="0.25">
      <c r="A76" s="11"/>
      <c r="B76" s="100" t="s">
        <v>93</v>
      </c>
      <c r="C76" s="101"/>
      <c r="D76" s="101"/>
      <c r="E76" s="101"/>
      <c r="F76" s="102"/>
      <c r="G76" s="8"/>
    </row>
    <row r="77" spans="1:7" ht="12" customHeight="1" x14ac:dyDescent="0.25">
      <c r="A77" s="11"/>
      <c r="B77" s="103" t="s">
        <v>94</v>
      </c>
      <c r="C77" s="104"/>
      <c r="D77" s="104"/>
      <c r="E77" s="104"/>
      <c r="F77" s="105"/>
      <c r="G77" s="8"/>
    </row>
    <row r="78" spans="1:7" ht="12" customHeight="1" x14ac:dyDescent="0.25">
      <c r="A78" s="11"/>
      <c r="B78" s="103" t="s">
        <v>95</v>
      </c>
      <c r="C78" s="104"/>
      <c r="D78" s="104"/>
      <c r="E78" s="104"/>
      <c r="F78" s="105"/>
      <c r="G78" s="8"/>
    </row>
    <row r="79" spans="1:7" ht="12" customHeight="1" x14ac:dyDescent="0.25">
      <c r="A79" s="11"/>
      <c r="B79" s="103" t="s">
        <v>96</v>
      </c>
      <c r="C79" s="104"/>
      <c r="D79" s="104"/>
      <c r="E79" s="104"/>
      <c r="F79" s="105"/>
      <c r="G79" s="8"/>
    </row>
    <row r="80" spans="1:7" ht="12" customHeight="1" x14ac:dyDescent="0.25">
      <c r="A80" s="11"/>
      <c r="B80" s="103" t="s">
        <v>97</v>
      </c>
      <c r="C80" s="104"/>
      <c r="D80" s="104"/>
      <c r="E80" s="104"/>
      <c r="F80" s="105"/>
      <c r="G80" s="8"/>
    </row>
    <row r="81" spans="1:7" ht="12" customHeight="1" x14ac:dyDescent="0.25">
      <c r="A81" s="11"/>
      <c r="B81" s="103" t="s">
        <v>98</v>
      </c>
      <c r="C81" s="104"/>
      <c r="D81" s="104"/>
      <c r="E81" s="104"/>
      <c r="F81" s="105"/>
      <c r="G81" s="8"/>
    </row>
    <row r="82" spans="1:7" ht="12.75" customHeight="1" thickBot="1" x14ac:dyDescent="0.3">
      <c r="A82" s="11"/>
      <c r="B82" s="106" t="s">
        <v>99</v>
      </c>
      <c r="C82" s="107"/>
      <c r="D82" s="107"/>
      <c r="E82" s="107"/>
      <c r="F82" s="108"/>
      <c r="G82" s="8"/>
    </row>
    <row r="83" spans="1:7" ht="12.75" customHeight="1" x14ac:dyDescent="0.25">
      <c r="A83" s="11"/>
      <c r="B83" s="17"/>
      <c r="C83" s="10"/>
      <c r="D83" s="10"/>
      <c r="E83" s="10"/>
      <c r="F83" s="10"/>
      <c r="G83" s="8"/>
    </row>
    <row r="84" spans="1:7" ht="15" customHeight="1" thickBot="1" x14ac:dyDescent="0.3">
      <c r="A84" s="11"/>
      <c r="B84" s="159" t="s">
        <v>100</v>
      </c>
      <c r="C84" s="160"/>
      <c r="D84" s="34"/>
      <c r="E84" s="5"/>
      <c r="F84" s="5"/>
      <c r="G84" s="8"/>
    </row>
    <row r="85" spans="1:7" ht="12" customHeight="1" x14ac:dyDescent="0.25">
      <c r="A85" s="11"/>
      <c r="B85" s="35" t="s">
        <v>80</v>
      </c>
      <c r="C85" s="36" t="s">
        <v>101</v>
      </c>
      <c r="D85" s="37" t="s">
        <v>102</v>
      </c>
      <c r="E85" s="5"/>
      <c r="F85" s="5"/>
      <c r="G85" s="8"/>
    </row>
    <row r="86" spans="1:7" ht="12" customHeight="1" x14ac:dyDescent="0.25">
      <c r="A86" s="11"/>
      <c r="B86" s="38" t="s">
        <v>103</v>
      </c>
      <c r="C86" s="39">
        <f>+G22</f>
        <v>20000</v>
      </c>
      <c r="D86" s="40">
        <f>(C86/C92)</f>
        <v>1.6814197885827484E-2</v>
      </c>
      <c r="E86" s="5"/>
      <c r="F86" s="5"/>
      <c r="G86" s="8"/>
    </row>
    <row r="87" spans="1:7" ht="12" customHeight="1" x14ac:dyDescent="0.25">
      <c r="A87" s="11"/>
      <c r="B87" s="38" t="s">
        <v>104</v>
      </c>
      <c r="C87" s="41">
        <f>+G27</f>
        <v>0</v>
      </c>
      <c r="D87" s="40">
        <v>0</v>
      </c>
      <c r="E87" s="5"/>
      <c r="F87" s="5"/>
      <c r="G87" s="8"/>
    </row>
    <row r="88" spans="1:7" ht="12" customHeight="1" x14ac:dyDescent="0.25">
      <c r="A88" s="11"/>
      <c r="B88" s="38" t="s">
        <v>105</v>
      </c>
      <c r="C88" s="39">
        <f>+G43</f>
        <v>281999.68</v>
      </c>
      <c r="D88" s="40">
        <f>(C88/C92)</f>
        <v>0.23707992116300136</v>
      </c>
      <c r="E88" s="5"/>
      <c r="F88" s="5"/>
      <c r="G88" s="8"/>
    </row>
    <row r="89" spans="1:7" ht="12" customHeight="1" x14ac:dyDescent="0.25">
      <c r="A89" s="11"/>
      <c r="B89" s="38" t="s">
        <v>56</v>
      </c>
      <c r="C89" s="39">
        <f>+G60</f>
        <v>755829.8</v>
      </c>
      <c r="D89" s="40">
        <f>(C89/C92)</f>
        <v>0.63543359126027055</v>
      </c>
      <c r="E89" s="5"/>
      <c r="F89" s="5"/>
      <c r="G89" s="8"/>
    </row>
    <row r="90" spans="1:7" ht="12" customHeight="1" x14ac:dyDescent="0.25">
      <c r="A90" s="11"/>
      <c r="B90" s="38" t="s">
        <v>106</v>
      </c>
      <c r="C90" s="42">
        <f>+G67</f>
        <v>75000</v>
      </c>
      <c r="D90" s="40">
        <f>(C90/C92)</f>
        <v>6.3053242071853075E-2</v>
      </c>
      <c r="E90" s="7"/>
      <c r="F90" s="7"/>
      <c r="G90" s="8"/>
    </row>
    <row r="91" spans="1:7" ht="12" customHeight="1" x14ac:dyDescent="0.25">
      <c r="A91" s="11"/>
      <c r="B91" s="38" t="s">
        <v>107</v>
      </c>
      <c r="C91" s="42">
        <f>+G70</f>
        <v>56641.474000000002</v>
      </c>
      <c r="D91" s="40">
        <f>(C91/C92)</f>
        <v>4.7619047619047623E-2</v>
      </c>
      <c r="E91" s="7"/>
      <c r="F91" s="7"/>
      <c r="G91" s="8"/>
    </row>
    <row r="92" spans="1:7" ht="12.75" customHeight="1" thickBot="1" x14ac:dyDescent="0.3">
      <c r="A92" s="11"/>
      <c r="B92" s="43" t="s">
        <v>108</v>
      </c>
      <c r="C92" s="44">
        <f>SUM(C86:C91)</f>
        <v>1189470.9539999999</v>
      </c>
      <c r="D92" s="45">
        <f>SUM(D86:D91)</f>
        <v>1</v>
      </c>
      <c r="E92" s="7"/>
      <c r="F92" s="7"/>
      <c r="G92" s="8"/>
    </row>
    <row r="93" spans="1:7" ht="12" customHeight="1" x14ac:dyDescent="0.25">
      <c r="A93" s="11"/>
      <c r="B93" s="13"/>
      <c r="C93" s="12"/>
      <c r="D93" s="12"/>
      <c r="E93" s="12"/>
      <c r="F93" s="12"/>
      <c r="G93" s="8"/>
    </row>
    <row r="94" spans="1:7" ht="12.75" customHeight="1" x14ac:dyDescent="0.25">
      <c r="A94" s="11"/>
      <c r="B94" s="14"/>
      <c r="C94" s="12"/>
      <c r="D94" s="12"/>
      <c r="E94" s="12"/>
      <c r="F94" s="12"/>
      <c r="G94" s="8"/>
    </row>
    <row r="95" spans="1:7" ht="12" customHeight="1" thickBot="1" x14ac:dyDescent="0.3">
      <c r="A95" s="4"/>
      <c r="B95" s="20"/>
      <c r="C95" s="21" t="s">
        <v>109</v>
      </c>
      <c r="D95" s="22"/>
      <c r="E95" s="23"/>
      <c r="F95" s="6"/>
      <c r="G95" s="8"/>
    </row>
    <row r="96" spans="1:7" ht="12" customHeight="1" x14ac:dyDescent="0.25">
      <c r="A96" s="11"/>
      <c r="B96" s="24" t="s">
        <v>110</v>
      </c>
      <c r="C96" s="25">
        <v>50</v>
      </c>
      <c r="D96" s="25">
        <v>60</v>
      </c>
      <c r="E96" s="26">
        <v>70</v>
      </c>
      <c r="F96" s="19"/>
      <c r="G96" s="9"/>
    </row>
    <row r="97" spans="1:7" ht="12.75" customHeight="1" thickBot="1" x14ac:dyDescent="0.3">
      <c r="A97" s="11"/>
      <c r="B97" s="15" t="s">
        <v>111</v>
      </c>
      <c r="C97" s="16">
        <f>(G71/C96)</f>
        <v>23789.41908</v>
      </c>
      <c r="D97" s="16">
        <f>(G71/D96)</f>
        <v>19824.515899999999</v>
      </c>
      <c r="E97" s="27">
        <f>(G71/E96)</f>
        <v>16992.442199999998</v>
      </c>
      <c r="F97" s="19"/>
      <c r="G97" s="9"/>
    </row>
    <row r="98" spans="1:7" ht="15.6" customHeight="1" x14ac:dyDescent="0.25">
      <c r="A98" s="11"/>
      <c r="B98" s="18" t="s">
        <v>112</v>
      </c>
      <c r="C98" s="10"/>
      <c r="D98" s="10"/>
      <c r="E98" s="10"/>
      <c r="F98" s="10"/>
      <c r="G98" s="1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invierno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2023-04-27T20:07:23Z</dcterms:modified>
  <cp:category/>
  <cp:contentStatus/>
</cp:coreProperties>
</file>