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Padre las casas\"/>
    </mc:Choice>
  </mc:AlternateContent>
  <bookViews>
    <workbookView xWindow="0" yWindow="0" windowWidth="20490" windowHeight="7620"/>
  </bookViews>
  <sheets>
    <sheet name="trigo primaver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/>
  <c r="D66" i="1"/>
  <c r="G12" i="1"/>
  <c r="G66" i="1"/>
  <c r="G64" i="1"/>
  <c r="G67" i="1"/>
  <c r="G21" i="1"/>
  <c r="C90" i="1"/>
  <c r="G60" i="1"/>
  <c r="C87" i="1"/>
  <c r="G72" i="1"/>
  <c r="G22" i="1"/>
  <c r="C86" i="1"/>
  <c r="G43" i="1"/>
  <c r="C88" i="1"/>
  <c r="C89" i="1"/>
  <c r="G69" i="1"/>
  <c r="G70" i="1"/>
  <c r="C91" i="1"/>
  <c r="G71" i="1"/>
  <c r="C97" i="1"/>
  <c r="C92" i="1"/>
  <c r="D91" i="1"/>
  <c r="G73" i="1"/>
  <c r="E97" i="1"/>
  <c r="D97" i="1"/>
  <c r="D88" i="1"/>
  <c r="D90" i="1"/>
  <c r="D86" i="1"/>
  <c r="D89" i="1"/>
  <c r="D92" i="1"/>
</calcChain>
</file>

<file path=xl/sharedStrings.xml><?xml version="1.0" encoding="utf-8"?>
<sst xmlns="http://schemas.openxmlformats.org/spreadsheetml/2006/main" count="179" uniqueCount="108">
  <si>
    <t>RUBRO O CULTIVO</t>
  </si>
  <si>
    <t>Trigo de Primavera</t>
  </si>
  <si>
    <t>RENDIMIENTO (qqm/Há.)</t>
  </si>
  <si>
    <t>VARIEDAD</t>
  </si>
  <si>
    <t>Crac Baer</t>
  </si>
  <si>
    <t>FECHA ESTIMADA  PRECIO VENTA</t>
  </si>
  <si>
    <t>Febrero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</si>
  <si>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</si>
  <si>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</si>
  <si>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</si>
  <si>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</si>
  <si>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</si>
  <si>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</si>
  <si>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</si>
  <si>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PADRE LAS CASAS</t>
  </si>
  <si>
    <t>DESTINO PRODUCCION</t>
  </si>
  <si>
    <t>Molinos</t>
  </si>
  <si>
    <t>COMUNA/LOCALIDAD</t>
  </si>
  <si>
    <t>FECHA DE COSECHA</t>
  </si>
  <si>
    <t>FECHA PRECIO INSUMOS</t>
  </si>
  <si>
    <t>CONTINGENCIA</t>
  </si>
  <si>
    <t>Sequía- Heladas, viento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</si>
  <si>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</si>
  <si>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</si>
  <si>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</si>
  <si>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</si>
  <si>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</si>
  <si>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</si>
  <si>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</si>
  <si>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</si>
  <si>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</si>
  <si>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</si>
  <si>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Agosto-Septiembre</t>
  </si>
  <si>
    <t>Subtotal Jornadas Hombre</t>
  </si>
  <si>
    <t>JORNADAS ANIMAL</t>
  </si>
  <si>
    <t>Subtotal Jornadas Animal</t>
  </si>
  <si>
    <t>MAQUINARIA</t>
  </si>
  <si>
    <t>Aplicación Barbecho Químico</t>
  </si>
  <si>
    <t>JM</t>
  </si>
  <si>
    <t>Julio-Agosto</t>
  </si>
  <si>
    <t>Rastraje (1)</t>
  </si>
  <si>
    <t>Rastraje (2)</t>
  </si>
  <si>
    <t>Vibrocultivador</t>
  </si>
  <si>
    <t xml:space="preserve">Siembra </t>
  </si>
  <si>
    <t>Rodon</t>
  </si>
  <si>
    <t>Septiembre-Octubre</t>
  </si>
  <si>
    <t>Aplicación Pre-emergente</t>
  </si>
  <si>
    <t>Aplicación Post-emergente</t>
  </si>
  <si>
    <t>Aplicación Nitrogeno</t>
  </si>
  <si>
    <t>Aplicación Control Hoja Ancha</t>
  </si>
  <si>
    <t>Octubre-Noviembre</t>
  </si>
  <si>
    <t>Aplicación Insecticida/Fungicida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</si>
  <si>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</si>
  <si>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</si>
  <si>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</si>
  <si>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</si>
  <si>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</si>
  <si>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</si>
  <si>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</si>
  <si>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</si>
  <si>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Real Top</t>
  </si>
  <si>
    <t>l</t>
  </si>
  <si>
    <t>Punto 600 FS</t>
  </si>
  <si>
    <t>Rango Full SL</t>
  </si>
  <si>
    <t>Bacara Forte 360 SC</t>
  </si>
  <si>
    <t>Falcon Gold</t>
  </si>
  <si>
    <t>Ajax 50 WP</t>
  </si>
  <si>
    <t>u</t>
  </si>
  <si>
    <t>MCPA 750 SL</t>
  </si>
  <si>
    <t>Engeo 247 ZC</t>
  </si>
  <si>
    <t>Propizol 25 EC</t>
  </si>
  <si>
    <t>Muriato K</t>
  </si>
  <si>
    <t>NPK (mezcla 7-27-11)</t>
  </si>
  <si>
    <t>CAN 27</t>
  </si>
  <si>
    <t>Subtotal Insumos</t>
  </si>
  <si>
    <t>OTROS</t>
  </si>
  <si>
    <t>Item</t>
  </si>
  <si>
    <t>Analisis de suelo</t>
  </si>
  <si>
    <t>junio</t>
  </si>
  <si>
    <t>Seguro Agricola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</si>
  <si>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</si>
  <si>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</si>
  <si>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</si>
  <si>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</si>
  <si>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</si>
  <si>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</si>
  <si>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</si>
  <si>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</si>
  <si>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</si>
  <si>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</si>
  <si>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</si>
  <si>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</si>
  <si>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</si>
  <si>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</si>
  <si>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</si>
  <si>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</si>
  <si>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</si>
  <si>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</si>
  <si>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</si>
  <si>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</si>
  <si>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</si>
  <si>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</si>
  <si>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</si>
  <si>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</si>
  <si>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($/qqm)</t>
  </si>
  <si>
    <t>Rendimiento (qqm/hÁ)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</si>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</sst>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6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/>
    <xf numFmtId="3" fontId="18" fillId="0" borderId="36" xfId="0" applyNumberFormat="1" applyFont="1" applyBorder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167" fontId="18" fillId="0" borderId="23" xfId="1" applyNumberFormat="1" applyFont="1" applyBorder="1" applyAlignment="1"/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B1" zoomScale="104" zoomScaleNormal="104" workbookViewId="0">
      <selection activeCell="F48" sqref="F4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5703125" style="1" customWidth="1"/>
    <col min="4" max="4" width="9.42578125" style="1" customWidth="1"/>
    <col min="5" max="5" width="17.42578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30" t="s">
        <v>1</v>
      </c>
      <c r="D9" s="57"/>
      <c r="E9" s="170" t="s">
        <v>2</v>
      </c>
      <c r="F9" s="171"/>
      <c r="G9" s="126">
        <v>60</v>
      </c>
    </row>
    <row r="10" spans="1:7" ht="38.25" customHeight="1" x14ac:dyDescent="0.25">
      <c r="A10" s="33"/>
      <c r="B10" s="58" t="s">
        <v>3</v>
      </c>
      <c r="C10" s="131" t="s">
        <v>4</v>
      </c>
      <c r="D10" s="57"/>
      <c r="E10" s="168" t="s">
        <v>5</v>
      </c>
      <c r="F10" s="169"/>
      <c r="G10" s="127" t="s">
        <v>6</v>
      </c>
    </row>
    <row r="11" spans="1:7" ht="18" customHeight="1" x14ac:dyDescent="0.25">
      <c r="A11" s="33"/>
      <c r="B11" s="58" t="s">
        <v>7</v>
      </c>
      <c r="C11" s="61" t="s">
        <v>8</v>
      </c>
      <c r="D11" s="57"/>
      <c r="E11" s="168" t="s">
        <v>9</v>
      </c>
      <c r="F11" s="169"/>
      <c r="G11" s="128">
        <v>30000</v>
      </c>
    </row>
    <row r="12" spans="1:7" ht="11.25" customHeight="1" x14ac:dyDescent="0.25">
      <c r="A12" s="33"/>
      <c r="B12" s="58" t="s">
        <v>10</v>
      </c>
      <c r="C12" s="61" t="s">
        <v>11</v>
      </c>
      <c r="D12" s="57"/>
      <c r="E12" s="59" t="s">
        <v>12</v>
      </c>
      <c r="F12" s="60"/>
      <c r="G12" s="129">
        <f>G9*G11</f>
        <v>1800000</v>
      </c>
    </row>
    <row r="13" spans="1:7" ht="11.25" customHeight="1" x14ac:dyDescent="0.25">
      <c r="A13" s="33"/>
      <c r="B13" s="58" t="s">
        <v>13</v>
      </c>
      <c r="C13" s="132" t="s">
        <v>14</v>
      </c>
      <c r="D13" s="57"/>
      <c r="E13" s="168" t="s">
        <v>15</v>
      </c>
      <c r="F13" s="169"/>
      <c r="G13" s="61" t="s">
        <v>16</v>
      </c>
    </row>
    <row r="14" spans="1:7" ht="13.5" customHeight="1" x14ac:dyDescent="0.25">
      <c r="A14" s="33"/>
      <c r="B14" s="58" t="s">
        <v>17</v>
      </c>
      <c r="C14" s="133" t="s">
        <v>14</v>
      </c>
      <c r="D14" s="57"/>
      <c r="E14" s="168" t="s">
        <v>18</v>
      </c>
      <c r="F14" s="169"/>
      <c r="G14" s="127" t="s">
        <v>6</v>
      </c>
    </row>
    <row r="15" spans="1:7" ht="25.5" customHeight="1" x14ac:dyDescent="0.25">
      <c r="A15" s="33"/>
      <c r="B15" s="58" t="s">
        <v>19</v>
      </c>
      <c r="C15" s="127">
        <v>44966</v>
      </c>
      <c r="D15" s="57"/>
      <c r="E15" s="172" t="s">
        <v>20</v>
      </c>
      <c r="F15" s="173"/>
      <c r="G15" s="61" t="s">
        <v>21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4" t="s">
        <v>22</v>
      </c>
      <c r="C17" s="175"/>
      <c r="D17" s="175"/>
      <c r="E17" s="175"/>
      <c r="F17" s="175"/>
      <c r="G17" s="175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23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24</v>
      </c>
      <c r="C20" s="73" t="s">
        <v>25</v>
      </c>
      <c r="D20" s="73" t="s">
        <v>26</v>
      </c>
      <c r="E20" s="73" t="s">
        <v>27</v>
      </c>
      <c r="F20" s="73" t="s">
        <v>28</v>
      </c>
      <c r="G20" s="73" t="s">
        <v>29</v>
      </c>
    </row>
    <row r="21" spans="1:255" ht="12.75" customHeight="1" x14ac:dyDescent="0.25">
      <c r="A21" s="34"/>
      <c r="B21" s="126" t="s">
        <v>30</v>
      </c>
      <c r="C21" s="74" t="s">
        <v>31</v>
      </c>
      <c r="D21" s="134">
        <v>1</v>
      </c>
      <c r="E21" s="135" t="s">
        <v>32</v>
      </c>
      <c r="F21" s="135">
        <v>20000</v>
      </c>
      <c r="G21" s="136">
        <f>D21*F21</f>
        <v>20000</v>
      </c>
    </row>
    <row r="22" spans="1:255" ht="12.75" customHeight="1" x14ac:dyDescent="0.25">
      <c r="A22" s="34"/>
      <c r="B22" s="76" t="s">
        <v>33</v>
      </c>
      <c r="C22" s="77"/>
      <c r="D22" s="137"/>
      <c r="E22" s="137"/>
      <c r="F22" s="137"/>
      <c r="G22" s="138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34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24</v>
      </c>
      <c r="C25" s="84" t="s">
        <v>25</v>
      </c>
      <c r="D25" s="84" t="s">
        <v>26</v>
      </c>
      <c r="E25" s="83" t="s">
        <v>27</v>
      </c>
      <c r="F25" s="84" t="s">
        <v>28</v>
      </c>
      <c r="G25" s="83" t="s">
        <v>29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35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36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24</v>
      </c>
      <c r="C30" s="93" t="s">
        <v>25</v>
      </c>
      <c r="D30" s="93" t="s">
        <v>26</v>
      </c>
      <c r="E30" s="93" t="s">
        <v>27</v>
      </c>
      <c r="F30" s="94" t="s">
        <v>28</v>
      </c>
      <c r="G30" s="93" t="s">
        <v>29</v>
      </c>
    </row>
    <row r="31" spans="1:255" s="54" customFormat="1" ht="12.75" customHeight="1" x14ac:dyDescent="0.25">
      <c r="A31" s="52"/>
      <c r="B31" s="141" t="s">
        <v>37</v>
      </c>
      <c r="C31" s="142" t="s">
        <v>38</v>
      </c>
      <c r="D31" s="143">
        <v>3.125E-2</v>
      </c>
      <c r="E31" s="96" t="s">
        <v>39</v>
      </c>
      <c r="F31" s="150">
        <v>480000</v>
      </c>
      <c r="G31" s="150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40</v>
      </c>
      <c r="C32" s="144" t="s">
        <v>38</v>
      </c>
      <c r="D32" s="145">
        <v>6.25E-2</v>
      </c>
      <c r="E32" s="96" t="s">
        <v>32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41</v>
      </c>
      <c r="C33" s="144" t="s">
        <v>38</v>
      </c>
      <c r="D33" s="145">
        <v>6.25E-2</v>
      </c>
      <c r="E33" s="96" t="s">
        <v>32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42</v>
      </c>
      <c r="C34" s="144" t="s">
        <v>38</v>
      </c>
      <c r="D34" s="145">
        <v>6.25E-2</v>
      </c>
      <c r="E34" s="96" t="s">
        <v>32</v>
      </c>
      <c r="F34" s="97">
        <v>256000</v>
      </c>
      <c r="G34" s="97">
        <f t="shared" ref="G34:G42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43</v>
      </c>
      <c r="C35" s="144" t="s">
        <v>38</v>
      </c>
      <c r="D35" s="145">
        <v>6.25E-2</v>
      </c>
      <c r="E35" s="96" t="s">
        <v>32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44</v>
      </c>
      <c r="C36" s="144" t="s">
        <v>38</v>
      </c>
      <c r="D36" s="145">
        <v>4.1666000000000002E-2</v>
      </c>
      <c r="E36" s="96" t="s">
        <v>45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46</v>
      </c>
      <c r="C37" s="144" t="s">
        <v>38</v>
      </c>
      <c r="D37" s="145">
        <v>3.125E-2</v>
      </c>
      <c r="E37" s="96" t="s">
        <v>45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47</v>
      </c>
      <c r="C38" s="144" t="s">
        <v>38</v>
      </c>
      <c r="D38" s="145">
        <v>3.125E-2</v>
      </c>
      <c r="E38" s="96" t="s">
        <v>45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48</v>
      </c>
      <c r="C39" s="144" t="s">
        <v>38</v>
      </c>
      <c r="D39" s="145">
        <v>3.125E-2</v>
      </c>
      <c r="E39" s="96" t="s">
        <v>45</v>
      </c>
      <c r="F39" s="97">
        <v>384000</v>
      </c>
      <c r="G39" s="97">
        <f t="shared" si="0"/>
        <v>12000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6" t="s">
        <v>49</v>
      </c>
      <c r="C40" s="144" t="s">
        <v>38</v>
      </c>
      <c r="D40" s="145">
        <v>3.125E-2</v>
      </c>
      <c r="E40" s="96" t="s">
        <v>50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6" t="s">
        <v>51</v>
      </c>
      <c r="C41" s="144" t="s">
        <v>38</v>
      </c>
      <c r="D41" s="145">
        <v>3.125E-2</v>
      </c>
      <c r="E41" s="96" t="s">
        <v>50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7" t="s">
        <v>52</v>
      </c>
      <c r="C42" s="148" t="s">
        <v>38</v>
      </c>
      <c r="D42" s="149">
        <v>0.125</v>
      </c>
      <c r="E42" s="99" t="s">
        <v>6</v>
      </c>
      <c r="F42" s="151">
        <v>640000</v>
      </c>
      <c r="G42" s="151">
        <f t="shared" si="0"/>
        <v>80000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53</v>
      </c>
      <c r="C43" s="88"/>
      <c r="D43" s="139"/>
      <c r="E43" s="139"/>
      <c r="F43" s="139"/>
      <c r="G43" s="140">
        <f>SUM(G31:G42)</f>
        <v>281999.68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54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55</v>
      </c>
      <c r="C46" s="94" t="s">
        <v>56</v>
      </c>
      <c r="D46" s="94" t="s">
        <v>57</v>
      </c>
      <c r="E46" s="94" t="s">
        <v>27</v>
      </c>
      <c r="F46" s="94" t="s">
        <v>28</v>
      </c>
      <c r="G46" s="94" t="s">
        <v>29</v>
      </c>
      <c r="K46" s="30"/>
    </row>
    <row r="47" spans="1:255" ht="12.75" customHeight="1" x14ac:dyDescent="0.25">
      <c r="A47" s="34"/>
      <c r="B47" s="152" t="s">
        <v>58</v>
      </c>
      <c r="C47" s="153" t="s">
        <v>59</v>
      </c>
      <c r="D47" s="154">
        <v>220</v>
      </c>
      <c r="E47" s="74" t="s">
        <v>32</v>
      </c>
      <c r="F47" s="154">
        <v>350</v>
      </c>
      <c r="G47" s="163">
        <f t="shared" ref="G47:G59" si="1">(D47*F47)</f>
        <v>77000</v>
      </c>
      <c r="K47" s="30"/>
    </row>
    <row r="48" spans="1:255" ht="12.75" customHeight="1" x14ac:dyDescent="0.25">
      <c r="A48" s="34"/>
      <c r="B48" s="155" t="s">
        <v>60</v>
      </c>
      <c r="C48" s="156" t="s">
        <v>61</v>
      </c>
      <c r="D48" s="157">
        <v>0.2</v>
      </c>
      <c r="E48" s="74" t="s">
        <v>39</v>
      </c>
      <c r="F48" s="159">
        <v>27112</v>
      </c>
      <c r="G48" s="164">
        <f t="shared" si="1"/>
        <v>5422.4000000000005</v>
      </c>
    </row>
    <row r="49" spans="1:7" ht="12.75" customHeight="1" x14ac:dyDescent="0.25">
      <c r="A49" s="34"/>
      <c r="B49" s="155" t="s">
        <v>62</v>
      </c>
      <c r="C49" s="156" t="s">
        <v>61</v>
      </c>
      <c r="D49" s="158">
        <v>0.06</v>
      </c>
      <c r="E49" s="74" t="s">
        <v>45</v>
      </c>
      <c r="F49" s="159">
        <v>126070</v>
      </c>
      <c r="G49" s="164">
        <f t="shared" si="1"/>
        <v>7564.2</v>
      </c>
    </row>
    <row r="50" spans="1:7" ht="12.75" customHeight="1" x14ac:dyDescent="0.25">
      <c r="A50" s="34"/>
      <c r="B50" s="155" t="s">
        <v>63</v>
      </c>
      <c r="C50" s="156" t="s">
        <v>61</v>
      </c>
      <c r="D50" s="158">
        <v>3</v>
      </c>
      <c r="E50" s="74" t="s">
        <v>39</v>
      </c>
      <c r="F50" s="159">
        <v>10825</v>
      </c>
      <c r="G50" s="164">
        <v>32475</v>
      </c>
    </row>
    <row r="51" spans="1:7" ht="12.75" customHeight="1" x14ac:dyDescent="0.25">
      <c r="A51" s="34"/>
      <c r="B51" s="155" t="s">
        <v>64</v>
      </c>
      <c r="C51" s="156" t="s">
        <v>61</v>
      </c>
      <c r="D51" s="157">
        <v>0.8</v>
      </c>
      <c r="E51" s="74" t="s">
        <v>45</v>
      </c>
      <c r="F51" s="159">
        <v>65104</v>
      </c>
      <c r="G51" s="164">
        <f t="shared" si="1"/>
        <v>52083.200000000004</v>
      </c>
    </row>
    <row r="52" spans="1:7" ht="12.75" customHeight="1" x14ac:dyDescent="0.25">
      <c r="A52" s="34"/>
      <c r="B52" s="155" t="s">
        <v>65</v>
      </c>
      <c r="C52" s="156" t="s">
        <v>61</v>
      </c>
      <c r="D52" s="159">
        <v>4</v>
      </c>
      <c r="E52" s="74" t="s">
        <v>50</v>
      </c>
      <c r="F52" s="159">
        <v>10999</v>
      </c>
      <c r="G52" s="164">
        <f t="shared" si="1"/>
        <v>43996</v>
      </c>
    </row>
    <row r="53" spans="1:7" ht="12.75" customHeight="1" x14ac:dyDescent="0.25">
      <c r="A53" s="34"/>
      <c r="B53" s="155" t="s">
        <v>66</v>
      </c>
      <c r="C53" s="156" t="s">
        <v>67</v>
      </c>
      <c r="D53" s="159">
        <v>1</v>
      </c>
      <c r="E53" s="74" t="s">
        <v>50</v>
      </c>
      <c r="F53" s="159">
        <v>1084</v>
      </c>
      <c r="G53" s="164">
        <f t="shared" si="1"/>
        <v>1084</v>
      </c>
    </row>
    <row r="54" spans="1:7" ht="12.75" customHeight="1" x14ac:dyDescent="0.25">
      <c r="A54" s="34"/>
      <c r="B54" s="155" t="s">
        <v>68</v>
      </c>
      <c r="C54" s="156" t="s">
        <v>61</v>
      </c>
      <c r="D54" s="159">
        <v>1</v>
      </c>
      <c r="E54" s="74" t="s">
        <v>50</v>
      </c>
      <c r="F54" s="159">
        <v>21100</v>
      </c>
      <c r="G54" s="164">
        <f t="shared" si="1"/>
        <v>21100</v>
      </c>
    </row>
    <row r="55" spans="1:7" ht="12.75" customHeight="1" x14ac:dyDescent="0.25">
      <c r="A55" s="34"/>
      <c r="B55" s="155" t="s">
        <v>69</v>
      </c>
      <c r="C55" s="156" t="s">
        <v>61</v>
      </c>
      <c r="D55" s="157">
        <v>0.1</v>
      </c>
      <c r="E55" s="74" t="s">
        <v>50</v>
      </c>
      <c r="F55" s="159">
        <v>97800</v>
      </c>
      <c r="G55" s="164">
        <f t="shared" si="1"/>
        <v>9780</v>
      </c>
    </row>
    <row r="56" spans="1:7" ht="12.75" customHeight="1" x14ac:dyDescent="0.25">
      <c r="A56" s="34"/>
      <c r="B56" s="155" t="s">
        <v>70</v>
      </c>
      <c r="C56" s="156" t="s">
        <v>61</v>
      </c>
      <c r="D56" s="157">
        <v>0.5</v>
      </c>
      <c r="E56" s="74" t="s">
        <v>50</v>
      </c>
      <c r="F56" s="159">
        <v>27650</v>
      </c>
      <c r="G56" s="164">
        <f t="shared" si="1"/>
        <v>13825</v>
      </c>
    </row>
    <row r="57" spans="1:7" ht="12.75" customHeight="1" x14ac:dyDescent="0.25">
      <c r="A57" s="34"/>
      <c r="B57" s="160" t="s">
        <v>71</v>
      </c>
      <c r="C57" s="161" t="s">
        <v>59</v>
      </c>
      <c r="D57" s="162">
        <v>100</v>
      </c>
      <c r="E57" s="104" t="s">
        <v>32</v>
      </c>
      <c r="F57" s="162">
        <v>735</v>
      </c>
      <c r="G57" s="165">
        <f>(D57*F57)</f>
        <v>73500</v>
      </c>
    </row>
    <row r="58" spans="1:7" ht="12.75" customHeight="1" x14ac:dyDescent="0.25">
      <c r="A58" s="34"/>
      <c r="B58" s="155" t="s">
        <v>72</v>
      </c>
      <c r="C58" s="156" t="s">
        <v>59</v>
      </c>
      <c r="D58" s="159">
        <v>350</v>
      </c>
      <c r="E58" s="104" t="s">
        <v>32</v>
      </c>
      <c r="F58" s="159">
        <v>800</v>
      </c>
      <c r="G58" s="164">
        <f t="shared" si="1"/>
        <v>280000</v>
      </c>
    </row>
    <row r="59" spans="1:7" ht="12.75" customHeight="1" x14ac:dyDescent="0.25">
      <c r="A59" s="34"/>
      <c r="B59" s="160" t="s">
        <v>73</v>
      </c>
      <c r="C59" s="161" t="s">
        <v>59</v>
      </c>
      <c r="D59" s="162">
        <v>200</v>
      </c>
      <c r="E59" s="104" t="s">
        <v>45</v>
      </c>
      <c r="F59" s="162">
        <v>760</v>
      </c>
      <c r="G59" s="165">
        <f t="shared" si="1"/>
        <v>152000</v>
      </c>
    </row>
    <row r="60" spans="1:7" ht="13.5" customHeight="1" x14ac:dyDescent="0.25">
      <c r="A60" s="35"/>
      <c r="B60" s="87" t="s">
        <v>74</v>
      </c>
      <c r="C60" s="88"/>
      <c r="D60" s="88"/>
      <c r="E60" s="88"/>
      <c r="F60" s="89"/>
      <c r="G60" s="100">
        <f>SUM(G47:G59)</f>
        <v>769829.8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75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76</v>
      </c>
      <c r="C63" s="94" t="s">
        <v>56</v>
      </c>
      <c r="D63" s="94" t="s">
        <v>57</v>
      </c>
      <c r="E63" s="93" t="s">
        <v>27</v>
      </c>
      <c r="F63" s="94" t="s">
        <v>28</v>
      </c>
      <c r="G63" s="93" t="s">
        <v>29</v>
      </c>
    </row>
    <row r="64" spans="1:7" ht="12.75" customHeight="1" x14ac:dyDescent="0.25">
      <c r="A64" s="34"/>
      <c r="B64" s="103" t="s">
        <v>77</v>
      </c>
      <c r="C64" s="74" t="s">
        <v>67</v>
      </c>
      <c r="D64" s="74">
        <v>1</v>
      </c>
      <c r="E64" s="74" t="s">
        <v>78</v>
      </c>
      <c r="F64" s="106">
        <v>33000</v>
      </c>
      <c r="G64" s="102">
        <f t="shared" ref="G64:G65" si="2">(D64*F64)</f>
        <v>33000</v>
      </c>
    </row>
    <row r="65" spans="1:7" ht="12.75" customHeight="1" x14ac:dyDescent="0.25">
      <c r="A65" s="33"/>
      <c r="B65" s="103" t="s">
        <v>79</v>
      </c>
      <c r="C65" s="74" t="s">
        <v>67</v>
      </c>
      <c r="D65" s="74">
        <v>1</v>
      </c>
      <c r="E65" s="74" t="s">
        <v>78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80</v>
      </c>
      <c r="C66" s="74" t="s">
        <v>67</v>
      </c>
      <c r="D66" s="101">
        <f>(50*100)/25</f>
        <v>200</v>
      </c>
      <c r="E66" s="74" t="str">
        <f>+E42</f>
        <v>Febrero</v>
      </c>
      <c r="F66" s="107">
        <v>110</v>
      </c>
      <c r="G66" s="102">
        <f>(D66*F66)</f>
        <v>22000</v>
      </c>
    </row>
    <row r="67" spans="1:7" ht="13.5" customHeight="1" x14ac:dyDescent="0.25">
      <c r="A67" s="35"/>
      <c r="B67" s="108" t="s">
        <v>81</v>
      </c>
      <c r="C67" s="109"/>
      <c r="D67" s="109"/>
      <c r="E67" s="109"/>
      <c r="F67" s="110"/>
      <c r="G67" s="111">
        <f>SUM(G64:G66)</f>
        <v>75000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82</v>
      </c>
      <c r="C69" s="115"/>
      <c r="D69" s="115"/>
      <c r="E69" s="115"/>
      <c r="F69" s="115"/>
      <c r="G69" s="116">
        <f>G22+G43+G60+G67</f>
        <v>1146829.48</v>
      </c>
    </row>
    <row r="70" spans="1:7" ht="12" customHeight="1" x14ac:dyDescent="0.25">
      <c r="A70" s="33"/>
      <c r="B70" s="117" t="s">
        <v>83</v>
      </c>
      <c r="C70" s="118"/>
      <c r="D70" s="118"/>
      <c r="E70" s="118"/>
      <c r="F70" s="118"/>
      <c r="G70" s="119">
        <f>G69*0.05</f>
        <v>57341.474000000002</v>
      </c>
    </row>
    <row r="71" spans="1:7" ht="12" customHeight="1" x14ac:dyDescent="0.25">
      <c r="A71" s="33"/>
      <c r="B71" s="120" t="s">
        <v>84</v>
      </c>
      <c r="C71" s="121"/>
      <c r="D71" s="121"/>
      <c r="E71" s="121"/>
      <c r="F71" s="121"/>
      <c r="G71" s="122">
        <f>G70+G69</f>
        <v>1204170.9539999999</v>
      </c>
    </row>
    <row r="72" spans="1:7" ht="12" customHeight="1" x14ac:dyDescent="0.25">
      <c r="A72" s="33"/>
      <c r="B72" s="117" t="s">
        <v>85</v>
      </c>
      <c r="C72" s="118"/>
      <c r="D72" s="118"/>
      <c r="E72" s="118"/>
      <c r="F72" s="118"/>
      <c r="G72" s="119">
        <f>G12</f>
        <v>1800000</v>
      </c>
    </row>
    <row r="73" spans="1:7" ht="12" customHeight="1" x14ac:dyDescent="0.25">
      <c r="A73" s="33"/>
      <c r="B73" s="123" t="s">
        <v>86</v>
      </c>
      <c r="C73" s="124"/>
      <c r="D73" s="124"/>
      <c r="E73" s="124"/>
      <c r="F73" s="124"/>
      <c r="G73" s="125">
        <f>G72-G71</f>
        <v>595829.04600000009</v>
      </c>
    </row>
    <row r="74" spans="1:7" ht="12" customHeight="1" x14ac:dyDescent="0.25">
      <c r="A74" s="33"/>
      <c r="B74" s="8" t="s">
        <v>87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88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89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90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91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92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93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94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6" t="s">
        <v>95</v>
      </c>
      <c r="C84" s="167"/>
      <c r="D84" s="40"/>
      <c r="E84" s="2"/>
      <c r="F84" s="2"/>
      <c r="G84" s="5"/>
    </row>
    <row r="85" spans="1:7" ht="12" customHeight="1" x14ac:dyDescent="0.25">
      <c r="A85" s="33"/>
      <c r="B85" s="41" t="s">
        <v>76</v>
      </c>
      <c r="C85" s="42" t="s">
        <v>96</v>
      </c>
      <c r="D85" s="43" t="s">
        <v>97</v>
      </c>
      <c r="E85" s="2"/>
      <c r="F85" s="2"/>
      <c r="G85" s="5"/>
    </row>
    <row r="86" spans="1:7" ht="12" customHeight="1" x14ac:dyDescent="0.25">
      <c r="A86" s="33"/>
      <c r="B86" s="44" t="s">
        <v>98</v>
      </c>
      <c r="C86" s="45">
        <f>+G22</f>
        <v>20000</v>
      </c>
      <c r="D86" s="46">
        <f>(C86/C92)</f>
        <v>1.6608937405078784E-2</v>
      </c>
      <c r="E86" s="2"/>
      <c r="F86" s="2"/>
      <c r="G86" s="5"/>
    </row>
    <row r="87" spans="1:7" ht="12" customHeight="1" x14ac:dyDescent="0.25">
      <c r="A87" s="33"/>
      <c r="B87" s="44" t="s">
        <v>99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100</v>
      </c>
      <c r="C88" s="45">
        <f>+G43</f>
        <v>281999.68</v>
      </c>
      <c r="D88" s="46">
        <f>(C88/C92)</f>
        <v>0.23418575166861233</v>
      </c>
      <c r="E88" s="2"/>
      <c r="F88" s="2"/>
      <c r="G88" s="5"/>
    </row>
    <row r="89" spans="1:7" ht="12" customHeight="1" x14ac:dyDescent="0.25">
      <c r="A89" s="33"/>
      <c r="B89" s="44" t="s">
        <v>55</v>
      </c>
      <c r="C89" s="45">
        <f>+G60</f>
        <v>769829.8</v>
      </c>
      <c r="D89" s="46">
        <f>(C89/C92)</f>
        <v>0.63930274803821596</v>
      </c>
      <c r="E89" s="2"/>
      <c r="F89" s="2"/>
      <c r="G89" s="5"/>
    </row>
    <row r="90" spans="1:7" ht="12" customHeight="1" x14ac:dyDescent="0.25">
      <c r="A90" s="33"/>
      <c r="B90" s="44" t="s">
        <v>101</v>
      </c>
      <c r="C90" s="48">
        <f>+G67</f>
        <v>75000</v>
      </c>
      <c r="D90" s="46">
        <f>(C90/C92)</f>
        <v>6.2283515269045436E-2</v>
      </c>
      <c r="E90" s="4"/>
      <c r="F90" s="4"/>
      <c r="G90" s="5"/>
    </row>
    <row r="91" spans="1:7" ht="12" customHeight="1" x14ac:dyDescent="0.25">
      <c r="A91" s="33"/>
      <c r="B91" s="44" t="s">
        <v>102</v>
      </c>
      <c r="C91" s="48">
        <f>+G70</f>
        <v>57341.474000000002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103</v>
      </c>
      <c r="C92" s="50">
        <f>SUM(C86:C91)</f>
        <v>1204170.9539999999</v>
      </c>
      <c r="D92" s="51">
        <f>SUM(D86:D91)</f>
        <v>1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104</v>
      </c>
      <c r="D95" s="25"/>
      <c r="E95" s="26"/>
      <c r="F95" s="3"/>
      <c r="G95" s="5"/>
    </row>
    <row r="96" spans="1:7" ht="12" customHeight="1" x14ac:dyDescent="0.25">
      <c r="A96" s="33"/>
      <c r="B96" s="27" t="s">
        <v>105</v>
      </c>
      <c r="C96" s="28">
        <v>55</v>
      </c>
      <c r="D96" s="28">
        <v>60</v>
      </c>
      <c r="E96" s="29">
        <v>65</v>
      </c>
      <c r="F96" s="22"/>
      <c r="G96" s="6"/>
    </row>
    <row r="97" spans="1:7" ht="12.75" customHeight="1" thickBot="1" x14ac:dyDescent="0.3">
      <c r="A97" s="33"/>
      <c r="B97" s="36" t="s">
        <v>106</v>
      </c>
      <c r="C97" s="37">
        <f>(G71/C96)</f>
        <v>21894.017345454544</v>
      </c>
      <c r="D97" s="37">
        <f>(G71/D96)</f>
        <v>20069.515899999999</v>
      </c>
      <c r="E97" s="39">
        <f>(G71/E96)</f>
        <v>18525.706984615383</v>
      </c>
      <c r="F97" s="22"/>
      <c r="G97" s="6"/>
    </row>
    <row r="98" spans="1:7" ht="15.6" customHeight="1" x14ac:dyDescent="0.25">
      <c r="A98" s="33"/>
      <c r="B98" s="13" t="s">
        <v>107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2023-04-19T15:56:11Z</dcterms:modified>
  <cp:category/>
  <cp:contentStatus/>
</cp:coreProperties>
</file>