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ebolledo\Desktop\FICHAS TECNICAS\Vilcun\"/>
    </mc:Choice>
  </mc:AlternateContent>
  <bookViews>
    <workbookView xWindow="0" yWindow="0" windowWidth="20490" windowHeight="7620"/>
  </bookViews>
  <sheets>
    <sheet name="trigo primave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G59" i="1"/>
  <c r="G58" i="1"/>
  <c r="G57" i="1"/>
  <c r="G56" i="1"/>
  <c r="G55" i="1"/>
  <c r="G54" i="1"/>
  <c r="G53" i="1"/>
  <c r="G52" i="1"/>
  <c r="G51" i="1"/>
  <c r="G49" i="1"/>
  <c r="G48" i="1"/>
  <c r="G47" i="1"/>
  <c r="G42" i="1"/>
  <c r="G41" i="1"/>
  <c r="G40" i="1"/>
  <c r="G39" i="1"/>
  <c r="G38" i="1"/>
  <c r="G37" i="1"/>
  <c r="G36" i="1"/>
  <c r="G35" i="1"/>
  <c r="G34" i="1"/>
  <c r="G33" i="1"/>
  <c r="G32" i="1"/>
  <c r="G31" i="1"/>
  <c r="E66" i="1" l="1"/>
  <c r="D66" i="1" l="1"/>
  <c r="G12" i="1" l="1"/>
  <c r="G66" i="1" l="1"/>
  <c r="G64" i="1" l="1"/>
  <c r="G67" i="1" s="1"/>
  <c r="G21" i="1" l="1"/>
  <c r="C90" i="1" l="1"/>
  <c r="G60" i="1" l="1"/>
  <c r="C87" i="1" l="1"/>
  <c r="G72" i="1" l="1"/>
  <c r="G22" i="1" l="1"/>
  <c r="C86" i="1" s="1"/>
  <c r="G43" i="1"/>
  <c r="C88" i="1" s="1"/>
  <c r="C89" i="1" l="1"/>
  <c r="G69" i="1"/>
  <c r="G70" i="1" s="1"/>
  <c r="C91" i="1" s="1"/>
  <c r="G71" i="1" l="1"/>
  <c r="C97" i="1" s="1"/>
  <c r="C92" i="1"/>
  <c r="D91" i="1" s="1"/>
  <c r="G73" i="1" l="1"/>
  <c r="E97" i="1"/>
  <c r="D97" i="1"/>
  <c r="D88" i="1"/>
  <c r="D90" i="1"/>
  <c r="D86" i="1"/>
  <c r="D89" i="1"/>
  <c r="D92" i="1" l="1"/>
</calcChain>
</file>

<file path=xl/sharedStrings.xml><?xml version="1.0" encoding="utf-8"?>
<sst xmlns="http://schemas.openxmlformats.org/spreadsheetml/2006/main" count="179" uniqueCount="108">
  <si>
    <t>RUBRO O CULTIVO</t>
  </si>
  <si>
    <t>Trigo de Primavera</t>
  </si>
  <si>
    <t>RENDIMIENTO (qqm/Há.)</t>
  </si>
  <si>
    <t>VARIEDAD</t>
  </si>
  <si>
    <t>Crac Baer</t>
  </si>
  <si>
    <t>FECHA ESTIMADA  PRECIO VENTA</t>
  </si>
  <si>
    <t>NIVEL TECNOLÓGICO</t>
  </si>
  <si>
    <t>Medio</t>
  </si>
  <si>
    <t>PRECIO ESPERADO ($/qqm)</t>
  </si>
  <si>
    <t>REGIÓN</t>
  </si>
  <si>
    <t>Araucania</t>
  </si>
  <si>
    <t>INGRESO ESPERADO, con IVA ($)</t>
  </si>
  <si>
    <t>AGENCIA DE ÁREA</t>
  </si>
  <si>
    <t>DESTINO PRODUCCION</t>
  </si>
  <si>
    <t>Molinos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</si>
  <si>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</si>
  <si>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</si>
  <si>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</si>
  <si>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</si>
  <si>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</si>
  <si>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</si>
  <si>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</si>
  <si>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</si>
  <si>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</si>
  <si>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</si>
  <si>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</si>
  <si>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</si>
  <si>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</si>
  <si>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Agosto-Septiembre</t>
  </si>
  <si>
    <t>Septiembre-Octubre</t>
  </si>
  <si>
    <t>Subtotal Jornadas Hombre</t>
  </si>
  <si>
    <t>JORNADAS ANIMAL</t>
  </si>
  <si>
    <t>Subtotal Jornadas Animal</t>
  </si>
  <si>
    <t>MAQUINARIA</t>
  </si>
  <si>
    <t>Julio-Agosto</t>
  </si>
  <si>
    <t>Vibrocultivador</t>
  </si>
  <si>
    <t>Cosecha</t>
  </si>
  <si>
    <t>Subtotal Costo Maquinaria</t>
  </si>
  <si>
    <t>INSUMOS</t>
  </si>
  <si>
    <t>Insumos</t>
  </si>
  <si>
    <t>Unidad (Kg/l/u)</t>
  </si>
  <si>
    <t>Cantidad (Kg/l/u)</t>
  </si>
  <si>
    <t>Semilla de Trigo</t>
  </si>
  <si>
    <t>Propizol 25 EC</t>
  </si>
  <si>
    <t>Octubre-Noviembre</t>
  </si>
  <si>
    <t>CAN 27</t>
  </si>
  <si>
    <t>OTROS</t>
  </si>
  <si>
    <t>Subtotal Insumos</t>
  </si>
  <si>
    <t>Item</t>
  </si>
  <si>
    <t>junio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</si>
  <si>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</si>
  <si>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</si>
  <si>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</si>
  <si>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</si>
  <si>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</si>
  <si>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</si>
  <si>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</si>
  <si>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</si>
  <si>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</si>
  <si>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</si>
  <si>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</si>
  <si>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</si>
  <si>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</si>
  <si>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</si>
  <si>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</si>
  <si>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</si>
  <si>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</si>
  <si>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</si>
  <si>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</si>
  <si>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</si>
  <si>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</si>
  <si>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ESCENARIOS COSTO UNITARIO  ($/qqm)</t>
  </si>
  <si>
    <t>Costo unitario ($/qqm) (*)</t>
  </si>
  <si>
    <t>(*): Este valor representa el valor mìnimo de venta del producto</t>
  </si>
  <si>
    <t>u</t>
  </si>
  <si>
    <t>JM</t>
  </si>
  <si>
    <t>Febrero</t>
  </si>
  <si>
    <t>Analisis de suelo</t>
  </si>
  <si>
    <t>$/há</t>
  </si>
  <si>
    <t>COSTO TOTAL/há.</t>
  </si>
  <si>
    <t>NPK (mezcla 7-27-11)</t>
  </si>
  <si>
    <t>Sequía- Heladas, viento</t>
  </si>
  <si>
    <t>Rendimiento (qqm/hÁ)</t>
  </si>
  <si>
    <t>Desinfeccion de semilla</t>
  </si>
  <si>
    <t>Aplicación Barbecho Químico</t>
  </si>
  <si>
    <t>Rastraje (1)</t>
  </si>
  <si>
    <t>Rastraje (2)</t>
  </si>
  <si>
    <t xml:space="preserve">Siembra </t>
  </si>
  <si>
    <t>Rodon</t>
  </si>
  <si>
    <t>Aplicación Pre-emergente</t>
  </si>
  <si>
    <t>Aplicación Post-emergente</t>
  </si>
  <si>
    <t>Aplicación Nitrogeno</t>
  </si>
  <si>
    <t>Aplicación Control Hoja Ancha</t>
  </si>
  <si>
    <t>Aplicación Insecticida/Fungicida</t>
  </si>
  <si>
    <t>kg</t>
  </si>
  <si>
    <t>Real Top</t>
  </si>
  <si>
    <t>l</t>
  </si>
  <si>
    <t>Punto 600 FS</t>
  </si>
  <si>
    <t>Bacara Forte 360 SC</t>
  </si>
  <si>
    <t>Falcon Gold</t>
  </si>
  <si>
    <t>Ajax 50 WP</t>
  </si>
  <si>
    <t>MCPA 750 SL</t>
  </si>
  <si>
    <t>Engeo 247 ZC</t>
  </si>
  <si>
    <t>Muriato K</t>
  </si>
  <si>
    <t>Sacos</t>
  </si>
  <si>
    <t>Seguro Agricola</t>
  </si>
  <si>
    <t>Rango Full SL</t>
  </si>
  <si>
    <t>VILCUN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</si>
</sst>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_-* #,##0_-;\-* #,##0_-;_-* &quot;-&quot;??_-;_-@_-"/>
    <numFmt numFmtId="168" formatCode="_-* #,##0.0_-;\-* #,##0.0_-;_-* &quot;-&quot;??_-;_-@_-"/>
    <numFmt numFmtId="169" formatCode="0.000"/>
    <numFmt numFmtId="170" formatCode="#,##0.0"/>
  </numFmts>
  <fonts count="22" x14ac:knownFonts="1">
    <font>
      <sz val="11"/>
      <color indexed="8"/>
      <name val="Calibri"/>
    </font>
    <font>
      <b/>
      <sz val="9"/>
      <color indexed="9"/>
      <name val="Calibri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15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11" fillId="0" borderId="0" applyFont="0" applyFill="0" applyBorder="0" applyAlignment="0" applyProtection="0"/>
    <xf numFmtId="164" fontId="12" fillId="0" borderId="2" applyFont="0" applyFill="0" applyBorder="0" applyAlignment="0" applyProtection="0"/>
    <xf numFmtId="0" fontId="13" fillId="0" borderId="2"/>
  </cellStyleXfs>
  <cellXfs count="176">
    <xf numFmtId="0" fontId="0" fillId="0" borderId="0" xfId="0"/>
    <xf numFmtId="0" fontId="0" fillId="0" borderId="0" xfId="0" applyNumberFormat="1"/>
    <xf numFmtId="0" fontId="7" fillId="6" borderId="2" xfId="0" applyFont="1" applyFill="1" applyBorder="1"/>
    <xf numFmtId="0" fontId="2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5" fontId="9" fillId="2" borderId="2" xfId="0" applyNumberFormat="1" applyFont="1" applyFill="1" applyBorder="1" applyAlignment="1">
      <alignment vertical="center"/>
    </xf>
    <xf numFmtId="0" fontId="7" fillId="2" borderId="2" xfId="0" applyFont="1" applyFill="1" applyBorder="1"/>
    <xf numFmtId="49" fontId="0" fillId="2" borderId="2" xfId="0" applyNumberForma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vertical="center"/>
    </xf>
    <xf numFmtId="0" fontId="7" fillId="2" borderId="10" xfId="0" applyFont="1" applyFill="1" applyBorder="1"/>
    <xf numFmtId="0" fontId="7" fillId="2" borderId="11" xfId="0" applyFont="1" applyFill="1" applyBorder="1"/>
    <xf numFmtId="49" fontId="7" fillId="2" borderId="12" xfId="0" applyNumberFormat="1" applyFont="1" applyFill="1" applyBorder="1" applyAlignment="1">
      <alignment vertical="center"/>
    </xf>
    <xf numFmtId="0" fontId="7" fillId="2" borderId="13" xfId="0" applyFont="1" applyFill="1" applyBorder="1"/>
    <xf numFmtId="49" fontId="7" fillId="2" borderId="14" xfId="0" applyNumberFormat="1" applyFont="1" applyFill="1" applyBorder="1" applyAlignment="1">
      <alignment vertical="center"/>
    </xf>
    <xf numFmtId="0" fontId="7" fillId="2" borderId="15" xfId="0" applyFont="1" applyFill="1" applyBorder="1"/>
    <xf numFmtId="0" fontId="7" fillId="2" borderId="16" xfId="0" applyFont="1" applyFill="1" applyBorder="1"/>
    <xf numFmtId="0" fontId="5" fillId="6" borderId="2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49" fontId="10" fillId="8" borderId="2" xfId="0" applyNumberFormat="1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17" xfId="0" applyFont="1" applyFill="1" applyBorder="1" applyAlignment="1">
      <alignment vertical="center"/>
    </xf>
    <xf numFmtId="49" fontId="5" fillId="7" borderId="18" xfId="0" applyNumberFormat="1" applyFont="1" applyFill="1" applyBorder="1" applyAlignment="1">
      <alignment vertical="center"/>
    </xf>
    <xf numFmtId="0" fontId="5" fillId="7" borderId="19" xfId="0" applyNumberFormat="1" applyFont="1" applyFill="1" applyBorder="1" applyAlignment="1">
      <alignment vertical="center"/>
    </xf>
    <xf numFmtId="0" fontId="5" fillId="7" borderId="20" xfId="0" applyNumberFormat="1" applyFont="1" applyFill="1" applyBorder="1" applyAlignment="1">
      <alignment vertical="center"/>
    </xf>
    <xf numFmtId="0" fontId="0" fillId="0" borderId="2" xfId="0" applyNumberFormat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9" xfId="0" applyFill="1" applyBorder="1"/>
    <xf numFmtId="0" fontId="0" fillId="2" borderId="33" xfId="0" applyFill="1" applyBorder="1"/>
    <xf numFmtId="49" fontId="5" fillId="7" borderId="53" xfId="0" applyNumberFormat="1" applyFont="1" applyFill="1" applyBorder="1" applyAlignment="1">
      <alignment vertical="center"/>
    </xf>
    <xf numFmtId="166" fontId="5" fillId="7" borderId="54" xfId="0" applyNumberFormat="1" applyFont="1" applyFill="1" applyBorder="1" applyAlignment="1">
      <alignment vertical="center"/>
    </xf>
    <xf numFmtId="0" fontId="0" fillId="2" borderId="56" xfId="0" applyFill="1" applyBorder="1"/>
    <xf numFmtId="166" fontId="5" fillId="7" borderId="55" xfId="0" applyNumberFormat="1" applyFont="1" applyFill="1" applyBorder="1" applyAlignment="1">
      <alignment vertical="center"/>
    </xf>
    <xf numFmtId="0" fontId="16" fillId="8" borderId="8" xfId="0" applyFont="1" applyFill="1" applyBorder="1"/>
    <xf numFmtId="49" fontId="15" fillId="7" borderId="4" xfId="0" applyNumberFormat="1" applyFont="1" applyFill="1" applyBorder="1" applyAlignment="1">
      <alignment vertical="center"/>
    </xf>
    <xf numFmtId="49" fontId="15" fillId="7" borderId="3" xfId="0" applyNumberFormat="1" applyFont="1" applyFill="1" applyBorder="1" applyAlignment="1">
      <alignment vertical="center"/>
    </xf>
    <xf numFmtId="49" fontId="16" fillId="7" borderId="5" xfId="0" applyNumberFormat="1" applyFont="1" applyFill="1" applyBorder="1"/>
    <xf numFmtId="49" fontId="15" fillId="2" borderId="51" xfId="0" applyNumberFormat="1" applyFont="1" applyFill="1" applyBorder="1" applyAlignment="1">
      <alignment vertical="center"/>
    </xf>
    <xf numFmtId="3" fontId="15" fillId="2" borderId="30" xfId="0" applyNumberFormat="1" applyFont="1" applyFill="1" applyBorder="1" applyAlignment="1">
      <alignment vertical="center"/>
    </xf>
    <xf numFmtId="9" fontId="16" fillId="2" borderId="52" xfId="0" applyNumberFormat="1" applyFont="1" applyFill="1" applyBorder="1"/>
    <xf numFmtId="0" fontId="15" fillId="2" borderId="30" xfId="0" applyNumberFormat="1" applyFont="1" applyFill="1" applyBorder="1" applyAlignment="1">
      <alignment vertical="center"/>
    </xf>
    <xf numFmtId="166" fontId="15" fillId="2" borderId="30" xfId="0" applyNumberFormat="1" applyFont="1" applyFill="1" applyBorder="1" applyAlignment="1">
      <alignment vertical="center"/>
    </xf>
    <xf numFmtId="49" fontId="15" fillId="7" borderId="53" xfId="0" applyNumberFormat="1" applyFont="1" applyFill="1" applyBorder="1" applyAlignment="1">
      <alignment vertical="center"/>
    </xf>
    <xf numFmtId="166" fontId="15" fillId="7" borderId="54" xfId="0" applyNumberFormat="1" applyFont="1" applyFill="1" applyBorder="1" applyAlignment="1">
      <alignment vertical="center"/>
    </xf>
    <xf numFmtId="9" fontId="15" fillId="7" borderId="55" xfId="0" applyNumberFormat="1" applyFont="1" applyFill="1" applyBorder="1" applyAlignment="1">
      <alignment vertical="center"/>
    </xf>
    <xf numFmtId="0" fontId="0" fillId="0" borderId="29" xfId="0" applyFill="1" applyBorder="1"/>
    <xf numFmtId="0" fontId="0" fillId="0" borderId="0" xfId="0" applyNumberFormat="1" applyFill="1"/>
    <xf numFmtId="0" fontId="0" fillId="0" borderId="0" xfId="0" applyFill="1"/>
    <xf numFmtId="0" fontId="11" fillId="0" borderId="0" xfId="0" applyNumberFormat="1" applyFont="1" applyFill="1"/>
    <xf numFmtId="49" fontId="17" fillId="3" borderId="23" xfId="0" applyNumberFormat="1" applyFont="1" applyFill="1" applyBorder="1" applyAlignment="1">
      <alignment vertical="center" wrapText="1"/>
    </xf>
    <xf numFmtId="0" fontId="16" fillId="2" borderId="24" xfId="0" applyFont="1" applyFill="1" applyBorder="1"/>
    <xf numFmtId="49" fontId="16" fillId="2" borderId="23" xfId="0" applyNumberFormat="1" applyFont="1" applyFill="1" applyBorder="1" applyAlignment="1">
      <alignment vertical="center" wrapText="1"/>
    </xf>
    <xf numFmtId="49" fontId="16" fillId="2" borderId="23" xfId="0" applyNumberFormat="1" applyFont="1" applyFill="1" applyBorder="1"/>
    <xf numFmtId="0" fontId="16" fillId="2" borderId="23" xfId="0" applyFont="1" applyFill="1" applyBorder="1"/>
    <xf numFmtId="0" fontId="18" fillId="0" borderId="23" xfId="0" applyFont="1" applyBorder="1" applyAlignment="1">
      <alignment horizontal="left"/>
    </xf>
    <xf numFmtId="0" fontId="16" fillId="2" borderId="22" xfId="0" applyFont="1" applyFill="1" applyBorder="1" applyAlignment="1">
      <alignment wrapText="1"/>
    </xf>
    <xf numFmtId="14" fontId="16" fillId="2" borderId="22" xfId="0" applyNumberFormat="1" applyFont="1" applyFill="1" applyBorder="1"/>
    <xf numFmtId="0" fontId="16" fillId="2" borderId="28" xfId="0" applyFont="1" applyFill="1" applyBorder="1"/>
    <xf numFmtId="0" fontId="16" fillId="2" borderId="22" xfId="0" applyFont="1" applyFill="1" applyBorder="1"/>
    <xf numFmtId="0" fontId="16" fillId="2" borderId="22" xfId="0" applyFont="1" applyFill="1" applyBorder="1" applyAlignment="1">
      <alignment horizontal="justify" wrapText="1"/>
    </xf>
    <xf numFmtId="0" fontId="16" fillId="2" borderId="31" xfId="0" applyFont="1" applyFill="1" applyBorder="1"/>
    <xf numFmtId="0" fontId="16" fillId="2" borderId="32" xfId="0" applyFont="1" applyFill="1" applyBorder="1" applyAlignment="1">
      <alignment horizontal="left"/>
    </xf>
    <xf numFmtId="0" fontId="16" fillId="2" borderId="32" xfId="0" applyFont="1" applyFill="1" applyBorder="1"/>
    <xf numFmtId="49" fontId="17" fillId="5" borderId="34" xfId="0" applyNumberFormat="1" applyFont="1" applyFill="1" applyBorder="1" applyAlignment="1">
      <alignment vertical="center"/>
    </xf>
    <xf numFmtId="0" fontId="16" fillId="2" borderId="35" xfId="0" applyFont="1" applyFill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49" fontId="17" fillId="3" borderId="30" xfId="0" applyNumberFormat="1" applyFont="1" applyFill="1" applyBorder="1" applyAlignment="1">
      <alignment horizontal="center" vertical="center" wrapText="1"/>
    </xf>
    <xf numFmtId="3" fontId="21" fillId="0" borderId="36" xfId="0" applyNumberFormat="1" applyFont="1" applyBorder="1" applyAlignment="1">
      <alignment horizontal="center"/>
    </xf>
    <xf numFmtId="3" fontId="21" fillId="0" borderId="36" xfId="0" applyNumberFormat="1" applyFont="1" applyBorder="1"/>
    <xf numFmtId="49" fontId="19" fillId="3" borderId="30" xfId="0" applyNumberFormat="1" applyFont="1" applyFill="1" applyBorder="1" applyAlignment="1">
      <alignment vertical="center"/>
    </xf>
    <xf numFmtId="0" fontId="19" fillId="3" borderId="30" xfId="0" applyFont="1" applyFill="1" applyBorder="1" applyAlignment="1">
      <alignment horizontal="center" vertical="center"/>
    </xf>
    <xf numFmtId="3" fontId="16" fillId="2" borderId="32" xfId="0" applyNumberFormat="1" applyFont="1" applyFill="1" applyBorder="1"/>
    <xf numFmtId="49" fontId="17" fillId="5" borderId="37" xfId="0" applyNumberFormat="1" applyFont="1" applyFill="1" applyBorder="1" applyAlignment="1">
      <alignment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vertical="center"/>
    </xf>
    <xf numFmtId="49" fontId="17" fillId="3" borderId="37" xfId="0" applyNumberFormat="1" applyFont="1" applyFill="1" applyBorder="1" applyAlignment="1">
      <alignment horizontal="center" vertical="center"/>
    </xf>
    <xf numFmtId="49" fontId="17" fillId="3" borderId="37" xfId="0" applyNumberFormat="1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vertical="center"/>
    </xf>
    <xf numFmtId="0" fontId="16" fillId="2" borderId="37" xfId="0" applyFont="1" applyFill="1" applyBorder="1" applyAlignment="1">
      <alignment horizontal="center" vertical="center"/>
    </xf>
    <xf numFmtId="49" fontId="19" fillId="3" borderId="37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vertical="center"/>
    </xf>
    <xf numFmtId="0" fontId="16" fillId="2" borderId="40" xfId="0" applyFont="1" applyFill="1" applyBorder="1"/>
    <xf numFmtId="0" fontId="16" fillId="2" borderId="41" xfId="0" applyFont="1" applyFill="1" applyBorder="1"/>
    <xf numFmtId="3" fontId="16" fillId="2" borderId="41" xfId="0" applyNumberFormat="1" applyFont="1" applyFill="1" applyBorder="1"/>
    <xf numFmtId="49" fontId="17" fillId="3" borderId="34" xfId="0" applyNumberFormat="1" applyFont="1" applyFill="1" applyBorder="1" applyAlignment="1">
      <alignment horizontal="center" vertical="center"/>
    </xf>
    <xf numFmtId="49" fontId="17" fillId="3" borderId="34" xfId="0" applyNumberFormat="1" applyFont="1" applyFill="1" applyBorder="1" applyAlignment="1">
      <alignment horizontal="center" vertical="center" wrapText="1"/>
    </xf>
    <xf numFmtId="3" fontId="21" fillId="0" borderId="36" xfId="0" applyNumberFormat="1" applyFont="1" applyFill="1" applyBorder="1"/>
    <xf numFmtId="3" fontId="21" fillId="0" borderId="36" xfId="0" applyNumberFormat="1" applyFont="1" applyFill="1" applyBorder="1" applyAlignment="1">
      <alignment horizontal="right"/>
    </xf>
    <xf numFmtId="3" fontId="16" fillId="0" borderId="30" xfId="0" applyNumberFormat="1" applyFont="1" applyFill="1" applyBorder="1" applyAlignment="1">
      <alignment horizontal="right" wrapText="1"/>
    </xf>
    <xf numFmtId="3" fontId="18" fillId="0" borderId="36" xfId="0" applyNumberFormat="1" applyFont="1" applyFill="1" applyBorder="1" applyAlignment="1">
      <alignment horizontal="left"/>
    </xf>
    <xf numFmtId="3" fontId="18" fillId="0" borderId="36" xfId="0" applyNumberFormat="1" applyFont="1" applyFill="1" applyBorder="1" applyAlignment="1">
      <alignment horizontal="right"/>
    </xf>
    <xf numFmtId="3" fontId="19" fillId="3" borderId="37" xfId="0" applyNumberFormat="1" applyFont="1" applyFill="1" applyBorder="1" applyAlignment="1">
      <alignment vertical="center"/>
    </xf>
    <xf numFmtId="3" fontId="18" fillId="0" borderId="36" xfId="0" applyNumberFormat="1" applyFont="1" applyBorder="1" applyAlignment="1">
      <alignment horizontal="center"/>
    </xf>
    <xf numFmtId="3" fontId="16" fillId="2" borderId="30" xfId="0" applyNumberFormat="1" applyFont="1" applyFill="1" applyBorder="1"/>
    <xf numFmtId="3" fontId="21" fillId="0" borderId="36" xfId="0" applyNumberFormat="1" applyFont="1" applyBorder="1" applyAlignment="1">
      <alignment wrapText="1"/>
    </xf>
    <xf numFmtId="3" fontId="21" fillId="0" borderId="57" xfId="0" applyNumberFormat="1" applyFont="1" applyBorder="1" applyAlignment="1">
      <alignment horizontal="center"/>
    </xf>
    <xf numFmtId="0" fontId="16" fillId="2" borderId="41" xfId="0" applyFont="1" applyFill="1" applyBorder="1" applyAlignment="1">
      <alignment horizontal="center"/>
    </xf>
    <xf numFmtId="3" fontId="21" fillId="9" borderId="36" xfId="0" applyNumberFormat="1" applyFont="1" applyFill="1" applyBorder="1" applyAlignment="1"/>
    <xf numFmtId="3" fontId="18" fillId="0" borderId="36" xfId="0" applyNumberFormat="1" applyFont="1" applyBorder="1" applyAlignment="1"/>
    <xf numFmtId="49" fontId="19" fillId="3" borderId="42" xfId="0" applyNumberFormat="1" applyFont="1" applyFill="1" applyBorder="1" applyAlignment="1">
      <alignment vertical="center"/>
    </xf>
    <xf numFmtId="0" fontId="19" fillId="3" borderId="42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vertical="center"/>
    </xf>
    <xf numFmtId="3" fontId="19" fillId="3" borderId="42" xfId="0" applyNumberFormat="1" applyFont="1" applyFill="1" applyBorder="1" applyAlignment="1">
      <alignment vertical="center"/>
    </xf>
    <xf numFmtId="0" fontId="16" fillId="2" borderId="43" xfId="0" applyFont="1" applyFill="1" applyBorder="1"/>
    <xf numFmtId="3" fontId="16" fillId="2" borderId="43" xfId="0" applyNumberFormat="1" applyFont="1" applyFill="1" applyBorder="1"/>
    <xf numFmtId="49" fontId="17" fillId="5" borderId="44" xfId="0" applyNumberFormat="1" applyFont="1" applyFill="1" applyBorder="1" applyAlignment="1">
      <alignment vertical="center"/>
    </xf>
    <xf numFmtId="0" fontId="17" fillId="5" borderId="45" xfId="0" applyFont="1" applyFill="1" applyBorder="1" applyAlignment="1">
      <alignment vertical="center"/>
    </xf>
    <xf numFmtId="165" fontId="17" fillId="5" borderId="46" xfId="0" applyNumberFormat="1" applyFont="1" applyFill="1" applyBorder="1" applyAlignment="1">
      <alignment vertical="center"/>
    </xf>
    <xf numFmtId="49" fontId="17" fillId="3" borderId="47" xfId="0" applyNumberFormat="1" applyFont="1" applyFill="1" applyBorder="1" applyAlignment="1">
      <alignment vertical="center"/>
    </xf>
    <xf numFmtId="0" fontId="17" fillId="3" borderId="37" xfId="0" applyFont="1" applyFill="1" applyBorder="1" applyAlignment="1">
      <alignment vertical="center"/>
    </xf>
    <xf numFmtId="165" fontId="17" fillId="3" borderId="48" xfId="0" applyNumberFormat="1" applyFont="1" applyFill="1" applyBorder="1" applyAlignment="1">
      <alignment vertical="center"/>
    </xf>
    <xf numFmtId="49" fontId="17" fillId="5" borderId="47" xfId="0" applyNumberFormat="1" applyFont="1" applyFill="1" applyBorder="1" applyAlignment="1">
      <alignment vertical="center"/>
    </xf>
    <xf numFmtId="0" fontId="17" fillId="5" borderId="37" xfId="0" applyFont="1" applyFill="1" applyBorder="1" applyAlignment="1">
      <alignment vertical="center"/>
    </xf>
    <xf numFmtId="165" fontId="17" fillId="5" borderId="48" xfId="0" applyNumberFormat="1" applyFont="1" applyFill="1" applyBorder="1" applyAlignment="1">
      <alignment vertical="center"/>
    </xf>
    <xf numFmtId="49" fontId="17" fillId="5" borderId="49" xfId="0" applyNumberFormat="1" applyFont="1" applyFill="1" applyBorder="1" applyAlignment="1">
      <alignment vertical="center"/>
    </xf>
    <xf numFmtId="0" fontId="17" fillId="5" borderId="50" xfId="0" applyFont="1" applyFill="1" applyBorder="1" applyAlignment="1">
      <alignment vertical="center"/>
    </xf>
    <xf numFmtId="165" fontId="17" fillId="5" borderId="50" xfId="0" applyNumberFormat="1" applyFont="1" applyFill="1" applyBorder="1" applyAlignment="1">
      <alignment vertical="center"/>
    </xf>
    <xf numFmtId="3" fontId="18" fillId="0" borderId="23" xfId="0" applyNumberFormat="1" applyFont="1" applyBorder="1" applyAlignment="1">
      <alignment horizontal="left"/>
    </xf>
    <xf numFmtId="17" fontId="18" fillId="0" borderId="23" xfId="0" applyNumberFormat="1" applyFont="1" applyBorder="1" applyAlignment="1">
      <alignment horizontal="left"/>
    </xf>
    <xf numFmtId="3" fontId="18" fillId="9" borderId="23" xfId="0" applyNumberFormat="1" applyFont="1" applyFill="1" applyBorder="1" applyAlignment="1">
      <alignment horizontal="left"/>
    </xf>
    <xf numFmtId="167" fontId="18" fillId="0" borderId="23" xfId="1" applyNumberFormat="1" applyFont="1" applyBorder="1" applyAlignment="1"/>
    <xf numFmtId="0" fontId="18" fillId="0" borderId="23" xfId="0" applyFont="1" applyBorder="1" applyAlignment="1">
      <alignment horizontal="left" wrapText="1"/>
    </xf>
    <xf numFmtId="0" fontId="18" fillId="0" borderId="23" xfId="0" applyFont="1" applyFill="1" applyBorder="1" applyAlignment="1">
      <alignment horizontal="left"/>
    </xf>
    <xf numFmtId="0" fontId="18" fillId="9" borderId="23" xfId="0" applyFont="1" applyFill="1" applyBorder="1" applyAlignment="1">
      <alignment horizontal="left"/>
    </xf>
    <xf numFmtId="0" fontId="18" fillId="0" borderId="23" xfId="0" applyFont="1" applyFill="1" applyBorder="1" applyAlignment="1">
      <alignment horizontal="left" wrapText="1"/>
    </xf>
    <xf numFmtId="168" fontId="18" fillId="0" borderId="36" xfId="1" applyNumberFormat="1" applyFont="1" applyBorder="1" applyAlignment="1">
      <alignment horizontal="right"/>
    </xf>
    <xf numFmtId="3" fontId="21" fillId="0" borderId="36" xfId="0" applyNumberFormat="1" applyFont="1" applyBorder="1" applyAlignment="1">
      <alignment horizontal="right"/>
    </xf>
    <xf numFmtId="3" fontId="21" fillId="0" borderId="21" xfId="0" applyNumberFormat="1" applyFont="1" applyBorder="1" applyAlignment="1" applyProtection="1">
      <alignment horizontal="right"/>
      <protection hidden="1"/>
    </xf>
    <xf numFmtId="0" fontId="19" fillId="3" borderId="30" xfId="0" applyFont="1" applyFill="1" applyBorder="1" applyAlignment="1">
      <alignment horizontal="right" vertical="center"/>
    </xf>
    <xf numFmtId="3" fontId="19" fillId="3" borderId="30" xfId="0" applyNumberFormat="1" applyFont="1" applyFill="1" applyBorder="1" applyAlignment="1">
      <alignment horizontal="right" vertical="center"/>
    </xf>
    <xf numFmtId="0" fontId="19" fillId="3" borderId="37" xfId="0" applyFont="1" applyFill="1" applyBorder="1" applyAlignment="1">
      <alignment horizontal="right" vertical="center"/>
    </xf>
    <xf numFmtId="3" fontId="19" fillId="3" borderId="37" xfId="0" applyNumberFormat="1" applyFont="1" applyFill="1" applyBorder="1" applyAlignment="1">
      <alignment horizontal="right" vertical="center"/>
    </xf>
    <xf numFmtId="3" fontId="21" fillId="0" borderId="59" xfId="0" applyNumberFormat="1" applyFont="1" applyFill="1" applyBorder="1" applyAlignment="1">
      <alignment horizontal="left" vertical="center" wrapText="1"/>
    </xf>
    <xf numFmtId="49" fontId="16" fillId="0" borderId="60" xfId="0" applyNumberFormat="1" applyFont="1" applyFill="1" applyBorder="1" applyAlignment="1">
      <alignment horizontal="center" wrapText="1"/>
    </xf>
    <xf numFmtId="169" fontId="16" fillId="0" borderId="60" xfId="0" applyNumberFormat="1" applyFont="1" applyFill="1" applyBorder="1" applyAlignment="1">
      <alignment horizontal="right" wrapText="1"/>
    </xf>
    <xf numFmtId="49" fontId="16" fillId="0" borderId="30" xfId="0" applyNumberFormat="1" applyFont="1" applyFill="1" applyBorder="1" applyAlignment="1">
      <alignment horizontal="center" wrapText="1"/>
    </xf>
    <xf numFmtId="169" fontId="16" fillId="0" borderId="30" xfId="0" applyNumberFormat="1" applyFont="1" applyFill="1" applyBorder="1" applyAlignment="1">
      <alignment horizontal="right" wrapText="1"/>
    </xf>
    <xf numFmtId="49" fontId="16" fillId="0" borderId="30" xfId="0" applyNumberFormat="1" applyFont="1" applyFill="1" applyBorder="1" applyAlignment="1">
      <alignment wrapText="1"/>
    </xf>
    <xf numFmtId="3" fontId="18" fillId="0" borderId="57" xfId="0" applyNumberFormat="1" applyFont="1" applyFill="1" applyBorder="1" applyAlignment="1">
      <alignment horizontal="left"/>
    </xf>
    <xf numFmtId="49" fontId="16" fillId="0" borderId="58" xfId="0" applyNumberFormat="1" applyFont="1" applyFill="1" applyBorder="1" applyAlignment="1">
      <alignment horizontal="center" wrapText="1"/>
    </xf>
    <xf numFmtId="0" fontId="16" fillId="0" borderId="58" xfId="0" applyNumberFormat="1" applyFont="1" applyFill="1" applyBorder="1" applyAlignment="1">
      <alignment horizontal="right" wrapText="1"/>
    </xf>
    <xf numFmtId="3" fontId="16" fillId="0" borderId="60" xfId="0" applyNumberFormat="1" applyFont="1" applyFill="1" applyBorder="1" applyAlignment="1">
      <alignment horizontal="right" wrapText="1"/>
    </xf>
    <xf numFmtId="3" fontId="16" fillId="0" borderId="58" xfId="0" applyNumberFormat="1" applyFont="1" applyFill="1" applyBorder="1" applyAlignment="1">
      <alignment horizontal="right" wrapText="1"/>
    </xf>
    <xf numFmtId="3" fontId="16" fillId="0" borderId="59" xfId="3" applyNumberFormat="1" applyFont="1" applyBorder="1" applyAlignment="1">
      <alignment horizontal="left"/>
    </xf>
    <xf numFmtId="3" fontId="16" fillId="0" borderId="59" xfId="3" applyNumberFormat="1" applyFont="1" applyBorder="1" applyAlignment="1">
      <alignment horizontal="center"/>
    </xf>
    <xf numFmtId="3" fontId="16" fillId="0" borderId="59" xfId="3" applyNumberFormat="1" applyFont="1" applyBorder="1" applyAlignment="1">
      <alignment horizontal="right"/>
    </xf>
    <xf numFmtId="3" fontId="16" fillId="0" borderId="36" xfId="3" applyNumberFormat="1" applyFont="1" applyBorder="1" applyAlignment="1">
      <alignment horizontal="left"/>
    </xf>
    <xf numFmtId="3" fontId="16" fillId="0" borderId="36" xfId="3" applyNumberFormat="1" applyFont="1" applyBorder="1" applyAlignment="1">
      <alignment horizontal="center"/>
    </xf>
    <xf numFmtId="170" fontId="16" fillId="0" borderId="36" xfId="3" applyNumberFormat="1" applyFont="1" applyBorder="1" applyAlignment="1">
      <alignment horizontal="right"/>
    </xf>
    <xf numFmtId="4" fontId="16" fillId="0" borderId="36" xfId="3" applyNumberFormat="1" applyFont="1" applyBorder="1" applyAlignment="1">
      <alignment horizontal="right"/>
    </xf>
    <xf numFmtId="3" fontId="16" fillId="0" borderId="36" xfId="3" applyNumberFormat="1" applyFont="1" applyBorder="1" applyAlignment="1">
      <alignment horizontal="right"/>
    </xf>
    <xf numFmtId="3" fontId="16" fillId="0" borderId="57" xfId="3" applyNumberFormat="1" applyFont="1" applyBorder="1" applyAlignment="1">
      <alignment horizontal="left"/>
    </xf>
    <xf numFmtId="3" fontId="16" fillId="0" borderId="57" xfId="3" applyNumberFormat="1" applyFont="1" applyBorder="1" applyAlignment="1">
      <alignment horizontal="center"/>
    </xf>
    <xf numFmtId="3" fontId="16" fillId="0" borderId="57" xfId="3" applyNumberFormat="1" applyFont="1" applyBorder="1" applyAlignment="1">
      <alignment horizontal="right"/>
    </xf>
    <xf numFmtId="3" fontId="16" fillId="2" borderId="60" xfId="0" applyNumberFormat="1" applyFont="1" applyFill="1" applyBorder="1" applyAlignment="1">
      <alignment horizontal="right"/>
    </xf>
    <xf numFmtId="3" fontId="16" fillId="2" borderId="30" xfId="0" applyNumberFormat="1" applyFont="1" applyFill="1" applyBorder="1" applyAlignment="1">
      <alignment horizontal="right"/>
    </xf>
    <xf numFmtId="3" fontId="16" fillId="2" borderId="58" xfId="0" applyNumberFormat="1" applyFont="1" applyFill="1" applyBorder="1" applyAlignment="1">
      <alignment horizontal="right"/>
    </xf>
    <xf numFmtId="49" fontId="14" fillId="8" borderId="6" xfId="0" applyNumberFormat="1" applyFont="1" applyFill="1" applyBorder="1" applyAlignment="1">
      <alignment vertical="center"/>
    </xf>
    <xf numFmtId="0" fontId="15" fillId="8" borderId="7" xfId="0" applyFont="1" applyFill="1" applyBorder="1" applyAlignment="1">
      <alignment vertical="center"/>
    </xf>
    <xf numFmtId="49" fontId="16" fillId="2" borderId="23" xfId="0" applyNumberFormat="1" applyFont="1" applyFill="1" applyBorder="1" applyAlignment="1">
      <alignment wrapText="1"/>
    </xf>
    <xf numFmtId="0" fontId="16" fillId="2" borderId="23" xfId="0" applyFont="1" applyFill="1" applyBorder="1" applyAlignment="1">
      <alignment wrapText="1"/>
    </xf>
    <xf numFmtId="49" fontId="19" fillId="3" borderId="23" xfId="0" applyNumberFormat="1" applyFont="1" applyFill="1" applyBorder="1" applyAlignment="1">
      <alignment wrapText="1"/>
    </xf>
    <xf numFmtId="0" fontId="19" fillId="4" borderId="23" xfId="0" applyFont="1" applyFill="1" applyBorder="1" applyAlignment="1">
      <alignment wrapText="1"/>
    </xf>
    <xf numFmtId="49" fontId="16" fillId="2" borderId="23" xfId="0" applyNumberFormat="1" applyFont="1" applyFill="1" applyBorder="1" applyAlignment="1"/>
    <xf numFmtId="0" fontId="16" fillId="2" borderId="23" xfId="0" applyFont="1" applyFill="1" applyBorder="1" applyAlignment="1"/>
    <xf numFmtId="49" fontId="20" fillId="3" borderId="30" xfId="0" applyNumberFormat="1" applyFont="1" applyFill="1" applyBorder="1" applyAlignment="1">
      <alignment horizontal="center" vertical="center"/>
    </xf>
    <xf numFmtId="0" fontId="20" fillId="4" borderId="30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357920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8"/>
  <sheetViews>
    <sheetView showGridLines="0" tabSelected="1" zoomScale="104" zoomScaleNormal="104" workbookViewId="0">
      <selection activeCell="G53" sqref="G53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0.85546875" style="1" customWidth="1"/>
    <col min="3" max="3" width="19.42578125" style="1" customWidth="1"/>
    <col min="4" max="4" width="9.42578125" style="1" customWidth="1"/>
    <col min="5" max="5" width="17.5703125" style="1" customWidth="1"/>
    <col min="6" max="6" width="11" style="1" customWidth="1"/>
    <col min="7" max="7" width="17" style="1" customWidth="1"/>
    <col min="8" max="255" width="10.85546875" style="1" customWidth="1"/>
  </cols>
  <sheetData>
    <row r="1" spans="1:7" ht="15" customHeight="1" x14ac:dyDescent="0.25">
      <c r="A1" s="31"/>
      <c r="B1" s="31"/>
      <c r="C1" s="31"/>
      <c r="D1" s="31"/>
      <c r="E1" s="31"/>
      <c r="F1" s="31"/>
      <c r="G1" s="31"/>
    </row>
    <row r="2" spans="1:7" ht="15" customHeight="1" x14ac:dyDescent="0.25">
      <c r="A2" s="31"/>
      <c r="B2" s="31"/>
      <c r="C2" s="31"/>
      <c r="D2" s="31"/>
      <c r="E2" s="31"/>
      <c r="F2" s="31"/>
      <c r="G2" s="31"/>
    </row>
    <row r="3" spans="1:7" ht="15" customHeight="1" x14ac:dyDescent="0.25">
      <c r="A3" s="31"/>
      <c r="B3" s="31"/>
      <c r="C3" s="31"/>
      <c r="D3" s="31"/>
      <c r="E3" s="31"/>
      <c r="F3" s="31"/>
      <c r="G3" s="31"/>
    </row>
    <row r="4" spans="1:7" ht="15" customHeight="1" x14ac:dyDescent="0.25">
      <c r="A4" s="31"/>
      <c r="B4" s="31"/>
      <c r="C4" s="31"/>
      <c r="D4" s="31"/>
      <c r="E4" s="31"/>
      <c r="F4" s="31"/>
      <c r="G4" s="31"/>
    </row>
    <row r="5" spans="1:7" ht="15" customHeight="1" x14ac:dyDescent="0.25">
      <c r="A5" s="31"/>
      <c r="B5" s="31"/>
      <c r="C5" s="31"/>
      <c r="D5" s="31"/>
      <c r="E5" s="31"/>
      <c r="F5" s="31"/>
      <c r="G5" s="31"/>
    </row>
    <row r="6" spans="1:7" ht="15" customHeight="1" x14ac:dyDescent="0.25">
      <c r="A6" s="31"/>
      <c r="B6" s="31"/>
      <c r="C6" s="31"/>
      <c r="D6" s="31"/>
      <c r="E6" s="31"/>
      <c r="F6" s="31"/>
      <c r="G6" s="31"/>
    </row>
    <row r="7" spans="1:7" ht="15" customHeight="1" x14ac:dyDescent="0.25">
      <c r="A7" s="31"/>
      <c r="B7" s="31"/>
      <c r="C7" s="31"/>
      <c r="D7" s="31"/>
      <c r="E7" s="31"/>
      <c r="F7" s="31"/>
      <c r="G7" s="31"/>
    </row>
    <row r="8" spans="1:7" ht="15" customHeight="1" x14ac:dyDescent="0.25">
      <c r="A8" s="31"/>
      <c r="B8" s="32"/>
      <c r="C8" s="32"/>
      <c r="D8" s="31"/>
      <c r="E8" s="32"/>
      <c r="F8" s="32"/>
      <c r="G8" s="32"/>
    </row>
    <row r="9" spans="1:7" ht="12" customHeight="1" x14ac:dyDescent="0.25">
      <c r="A9" s="33"/>
      <c r="B9" s="56" t="s">
        <v>0</v>
      </c>
      <c r="C9" s="130" t="s">
        <v>1</v>
      </c>
      <c r="D9" s="57"/>
      <c r="E9" s="170" t="s">
        <v>2</v>
      </c>
      <c r="F9" s="171"/>
      <c r="G9" s="126">
        <v>50</v>
      </c>
    </row>
    <row r="10" spans="1:7" ht="38.25" customHeight="1" x14ac:dyDescent="0.25">
      <c r="A10" s="33"/>
      <c r="B10" s="58" t="s">
        <v>3</v>
      </c>
      <c r="C10" s="131" t="s">
        <v>4</v>
      </c>
      <c r="D10" s="57"/>
      <c r="E10" s="168" t="s">
        <v>5</v>
      </c>
      <c r="F10" s="169"/>
      <c r="G10" s="127" t="s">
        <v>76</v>
      </c>
    </row>
    <row r="11" spans="1:7" ht="18" customHeight="1" x14ac:dyDescent="0.25">
      <c r="A11" s="33"/>
      <c r="B11" s="58" t="s">
        <v>6</v>
      </c>
      <c r="C11" s="61" t="s">
        <v>7</v>
      </c>
      <c r="D11" s="57"/>
      <c r="E11" s="168" t="s">
        <v>8</v>
      </c>
      <c r="F11" s="169"/>
      <c r="G11" s="128">
        <v>30000</v>
      </c>
    </row>
    <row r="12" spans="1:7" ht="11.25" customHeight="1" x14ac:dyDescent="0.25">
      <c r="A12" s="33"/>
      <c r="B12" s="58" t="s">
        <v>9</v>
      </c>
      <c r="C12" s="61" t="s">
        <v>10</v>
      </c>
      <c r="D12" s="57"/>
      <c r="E12" s="59" t="s">
        <v>11</v>
      </c>
      <c r="F12" s="60"/>
      <c r="G12" s="129">
        <f>G9*G11</f>
        <v>1500000</v>
      </c>
    </row>
    <row r="13" spans="1:7" ht="11.25" customHeight="1" x14ac:dyDescent="0.25">
      <c r="A13" s="33"/>
      <c r="B13" s="58" t="s">
        <v>12</v>
      </c>
      <c r="C13" s="132" t="s">
        <v>107</v>
      </c>
      <c r="D13" s="57"/>
      <c r="E13" s="168" t="s">
        <v>13</v>
      </c>
      <c r="F13" s="169"/>
      <c r="G13" s="61" t="s">
        <v>14</v>
      </c>
    </row>
    <row r="14" spans="1:7" ht="13.5" customHeight="1" x14ac:dyDescent="0.25">
      <c r="A14" s="33"/>
      <c r="B14" s="58" t="s">
        <v>15</v>
      </c>
      <c r="C14" s="133" t="s">
        <v>107</v>
      </c>
      <c r="D14" s="57"/>
      <c r="E14" s="168" t="s">
        <v>16</v>
      </c>
      <c r="F14" s="169"/>
      <c r="G14" s="127" t="s">
        <v>76</v>
      </c>
    </row>
    <row r="15" spans="1:7" ht="25.5" customHeight="1" x14ac:dyDescent="0.25">
      <c r="A15" s="33"/>
      <c r="B15" s="58" t="s">
        <v>17</v>
      </c>
      <c r="C15" s="127">
        <v>44592</v>
      </c>
      <c r="D15" s="57"/>
      <c r="E15" s="172" t="s">
        <v>18</v>
      </c>
      <c r="F15" s="173"/>
      <c r="G15" s="61" t="s">
        <v>81</v>
      </c>
    </row>
    <row r="16" spans="1:7" ht="12" customHeight="1" x14ac:dyDescent="0.25">
      <c r="A16" s="31"/>
      <c r="B16" s="62"/>
      <c r="C16" s="63"/>
      <c r="D16" s="64"/>
      <c r="E16" s="65"/>
      <c r="F16" s="65"/>
      <c r="G16" s="66"/>
    </row>
    <row r="17" spans="1:255" ht="12" customHeight="1" x14ac:dyDescent="0.25">
      <c r="A17" s="34"/>
      <c r="B17" s="174" t="s">
        <v>19</v>
      </c>
      <c r="C17" s="175"/>
      <c r="D17" s="175"/>
      <c r="E17" s="175"/>
      <c r="F17" s="175"/>
      <c r="G17" s="175"/>
    </row>
    <row r="18" spans="1:255" ht="12" customHeight="1" x14ac:dyDescent="0.25">
      <c r="A18" s="31"/>
      <c r="B18" s="67"/>
      <c r="C18" s="68"/>
      <c r="D18" s="68"/>
      <c r="E18" s="68"/>
      <c r="F18" s="69"/>
      <c r="G18" s="69"/>
    </row>
    <row r="19" spans="1:255" ht="12" customHeight="1" x14ac:dyDescent="0.25">
      <c r="A19" s="35"/>
      <c r="B19" s="70" t="s">
        <v>20</v>
      </c>
      <c r="C19" s="71"/>
      <c r="D19" s="72"/>
      <c r="E19" s="72"/>
      <c r="F19" s="72"/>
      <c r="G19" s="72"/>
    </row>
    <row r="20" spans="1:255" ht="24" customHeight="1" x14ac:dyDescent="0.25">
      <c r="A20" s="34"/>
      <c r="B20" s="73" t="s">
        <v>21</v>
      </c>
      <c r="C20" s="73" t="s">
        <v>22</v>
      </c>
      <c r="D20" s="73" t="s">
        <v>23</v>
      </c>
      <c r="E20" s="73" t="s">
        <v>24</v>
      </c>
      <c r="F20" s="73" t="s">
        <v>25</v>
      </c>
      <c r="G20" s="73" t="s">
        <v>26</v>
      </c>
    </row>
    <row r="21" spans="1:255" ht="12.75" customHeight="1" x14ac:dyDescent="0.25">
      <c r="A21" s="34"/>
      <c r="B21" s="126" t="s">
        <v>83</v>
      </c>
      <c r="C21" s="74" t="s">
        <v>27</v>
      </c>
      <c r="D21" s="134">
        <v>1</v>
      </c>
      <c r="E21" s="135" t="s">
        <v>28</v>
      </c>
      <c r="F21" s="135">
        <v>20000</v>
      </c>
      <c r="G21" s="136">
        <f>D21*F21</f>
        <v>20000</v>
      </c>
    </row>
    <row r="22" spans="1:255" ht="12.75" customHeight="1" x14ac:dyDescent="0.25">
      <c r="A22" s="34"/>
      <c r="B22" s="76" t="s">
        <v>30</v>
      </c>
      <c r="C22" s="77"/>
      <c r="D22" s="137"/>
      <c r="E22" s="137"/>
      <c r="F22" s="137"/>
      <c r="G22" s="138">
        <f>SUM(G21:G21)</f>
        <v>20000</v>
      </c>
    </row>
    <row r="23" spans="1:255" ht="12" customHeight="1" x14ac:dyDescent="0.25">
      <c r="A23" s="31"/>
      <c r="B23" s="67"/>
      <c r="C23" s="69"/>
      <c r="D23" s="69"/>
      <c r="E23" s="69"/>
      <c r="F23" s="78"/>
      <c r="G23" s="78"/>
    </row>
    <row r="24" spans="1:255" ht="12" customHeight="1" x14ac:dyDescent="0.25">
      <c r="A24" s="35"/>
      <c r="B24" s="79" t="s">
        <v>31</v>
      </c>
      <c r="C24" s="80"/>
      <c r="D24" s="81"/>
      <c r="E24" s="81"/>
      <c r="F24" s="82"/>
      <c r="G24" s="82"/>
    </row>
    <row r="25" spans="1:255" ht="24" customHeight="1" x14ac:dyDescent="0.25">
      <c r="A25" s="35"/>
      <c r="B25" s="83" t="s">
        <v>21</v>
      </c>
      <c r="C25" s="84" t="s">
        <v>22</v>
      </c>
      <c r="D25" s="84" t="s">
        <v>23</v>
      </c>
      <c r="E25" s="83" t="s">
        <v>24</v>
      </c>
      <c r="F25" s="84" t="s">
        <v>25</v>
      </c>
      <c r="G25" s="83" t="s">
        <v>26</v>
      </c>
    </row>
    <row r="26" spans="1:255" ht="12" customHeight="1" x14ac:dyDescent="0.25">
      <c r="A26" s="35"/>
      <c r="B26" s="85"/>
      <c r="C26" s="86"/>
      <c r="D26" s="86"/>
      <c r="E26" s="86"/>
      <c r="F26" s="85"/>
      <c r="G26" s="85"/>
    </row>
    <row r="27" spans="1:255" ht="12" customHeight="1" x14ac:dyDescent="0.25">
      <c r="A27" s="35"/>
      <c r="B27" s="87" t="s">
        <v>32</v>
      </c>
      <c r="C27" s="88"/>
      <c r="D27" s="88"/>
      <c r="E27" s="88"/>
      <c r="F27" s="89"/>
      <c r="G27" s="89"/>
    </row>
    <row r="28" spans="1:255" ht="12" customHeight="1" x14ac:dyDescent="0.25">
      <c r="A28" s="31"/>
      <c r="B28" s="90"/>
      <c r="C28" s="91"/>
      <c r="D28" s="91"/>
      <c r="E28" s="91"/>
      <c r="F28" s="92"/>
      <c r="G28" s="92"/>
    </row>
    <row r="29" spans="1:255" ht="12" customHeight="1" x14ac:dyDescent="0.25">
      <c r="A29" s="35"/>
      <c r="B29" s="79" t="s">
        <v>33</v>
      </c>
      <c r="C29" s="80"/>
      <c r="D29" s="81"/>
      <c r="E29" s="81"/>
      <c r="F29" s="82"/>
      <c r="G29" s="82"/>
    </row>
    <row r="30" spans="1:255" ht="24" customHeight="1" x14ac:dyDescent="0.25">
      <c r="A30" s="35"/>
      <c r="B30" s="93" t="s">
        <v>21</v>
      </c>
      <c r="C30" s="93" t="s">
        <v>22</v>
      </c>
      <c r="D30" s="93" t="s">
        <v>23</v>
      </c>
      <c r="E30" s="93" t="s">
        <v>24</v>
      </c>
      <c r="F30" s="94" t="s">
        <v>25</v>
      </c>
      <c r="G30" s="93" t="s">
        <v>26</v>
      </c>
    </row>
    <row r="31" spans="1:255" s="54" customFormat="1" ht="12.75" customHeight="1" x14ac:dyDescent="0.25">
      <c r="A31" s="52"/>
      <c r="B31" s="141" t="s">
        <v>84</v>
      </c>
      <c r="C31" s="142" t="s">
        <v>75</v>
      </c>
      <c r="D31" s="143">
        <v>3.125E-2</v>
      </c>
      <c r="E31" s="96" t="s">
        <v>34</v>
      </c>
      <c r="F31" s="150">
        <v>480000</v>
      </c>
      <c r="G31" s="150">
        <f>(D31*F31)</f>
        <v>15000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</row>
    <row r="32" spans="1:255" s="54" customFormat="1" ht="12.75" customHeight="1" x14ac:dyDescent="0.25">
      <c r="A32" s="52"/>
      <c r="B32" s="95" t="s">
        <v>85</v>
      </c>
      <c r="C32" s="144" t="s">
        <v>75</v>
      </c>
      <c r="D32" s="145">
        <v>6.25E-2</v>
      </c>
      <c r="E32" s="96" t="s">
        <v>28</v>
      </c>
      <c r="F32" s="97">
        <v>432000</v>
      </c>
      <c r="G32" s="97">
        <f>(D32*F32)</f>
        <v>27000</v>
      </c>
      <c r="H32" s="53"/>
      <c r="I32" s="53"/>
      <c r="J32" s="53"/>
      <c r="K32" s="55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</row>
    <row r="33" spans="1:255" s="54" customFormat="1" ht="12.75" customHeight="1" x14ac:dyDescent="0.25">
      <c r="A33" s="52"/>
      <c r="B33" s="95" t="s">
        <v>86</v>
      </c>
      <c r="C33" s="144" t="s">
        <v>75</v>
      </c>
      <c r="D33" s="145">
        <v>6.25E-2</v>
      </c>
      <c r="E33" s="96" t="s">
        <v>28</v>
      </c>
      <c r="F33" s="97">
        <v>432000</v>
      </c>
      <c r="G33" s="97">
        <f>(D33*F33)</f>
        <v>27000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</row>
    <row r="34" spans="1:255" s="54" customFormat="1" ht="12.75" customHeight="1" x14ac:dyDescent="0.25">
      <c r="A34" s="52"/>
      <c r="B34" s="95" t="s">
        <v>35</v>
      </c>
      <c r="C34" s="144" t="s">
        <v>75</v>
      </c>
      <c r="D34" s="145">
        <v>6.25E-2</v>
      </c>
      <c r="E34" s="96" t="s">
        <v>28</v>
      </c>
      <c r="F34" s="97">
        <v>256000</v>
      </c>
      <c r="G34" s="97">
        <f t="shared" ref="G34:G42" si="0">(D34*F34)</f>
        <v>16000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</row>
    <row r="35" spans="1:255" s="54" customFormat="1" ht="12.75" customHeight="1" x14ac:dyDescent="0.25">
      <c r="A35" s="52"/>
      <c r="B35" s="95" t="s">
        <v>87</v>
      </c>
      <c r="C35" s="144" t="s">
        <v>75</v>
      </c>
      <c r="D35" s="145">
        <v>6.25E-2</v>
      </c>
      <c r="E35" s="96" t="s">
        <v>28</v>
      </c>
      <c r="F35" s="97">
        <v>400000</v>
      </c>
      <c r="G35" s="97">
        <f t="shared" si="0"/>
        <v>25000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</row>
    <row r="36" spans="1:255" s="54" customFormat="1" ht="12.75" customHeight="1" x14ac:dyDescent="0.25">
      <c r="A36" s="52"/>
      <c r="B36" s="98" t="s">
        <v>88</v>
      </c>
      <c r="C36" s="144" t="s">
        <v>75</v>
      </c>
      <c r="D36" s="145">
        <v>4.1666000000000002E-2</v>
      </c>
      <c r="E36" s="96" t="s">
        <v>29</v>
      </c>
      <c r="F36" s="97">
        <v>480000</v>
      </c>
      <c r="G36" s="97">
        <f t="shared" si="0"/>
        <v>19999.68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</row>
    <row r="37" spans="1:255" s="54" customFormat="1" ht="12.75" customHeight="1" x14ac:dyDescent="0.25">
      <c r="A37" s="52"/>
      <c r="B37" s="98" t="s">
        <v>89</v>
      </c>
      <c r="C37" s="144" t="s">
        <v>75</v>
      </c>
      <c r="D37" s="145">
        <v>3.125E-2</v>
      </c>
      <c r="E37" s="96" t="s">
        <v>29</v>
      </c>
      <c r="F37" s="97">
        <v>480000</v>
      </c>
      <c r="G37" s="97">
        <f t="shared" si="0"/>
        <v>15000</v>
      </c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</row>
    <row r="38" spans="1:255" s="54" customFormat="1" ht="12.75" customHeight="1" x14ac:dyDescent="0.25">
      <c r="A38" s="52"/>
      <c r="B38" s="98" t="s">
        <v>90</v>
      </c>
      <c r="C38" s="144" t="s">
        <v>75</v>
      </c>
      <c r="D38" s="145">
        <v>3.125E-2</v>
      </c>
      <c r="E38" s="96" t="s">
        <v>29</v>
      </c>
      <c r="F38" s="97">
        <v>480000</v>
      </c>
      <c r="G38" s="97">
        <f t="shared" si="0"/>
        <v>15000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</row>
    <row r="39" spans="1:255" s="54" customFormat="1" ht="12.75" customHeight="1" x14ac:dyDescent="0.25">
      <c r="A39" s="52"/>
      <c r="B39" s="98" t="s">
        <v>91</v>
      </c>
      <c r="C39" s="144" t="s">
        <v>75</v>
      </c>
      <c r="D39" s="145">
        <v>3.125E-2</v>
      </c>
      <c r="E39" s="96" t="s">
        <v>29</v>
      </c>
      <c r="F39" s="97">
        <v>384000</v>
      </c>
      <c r="G39" s="97">
        <f t="shared" si="0"/>
        <v>12000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</row>
    <row r="40" spans="1:255" s="54" customFormat="1" ht="12.75" customHeight="1" x14ac:dyDescent="0.25">
      <c r="A40" s="52"/>
      <c r="B40" s="146" t="s">
        <v>92</v>
      </c>
      <c r="C40" s="144" t="s">
        <v>75</v>
      </c>
      <c r="D40" s="145">
        <v>3.125E-2</v>
      </c>
      <c r="E40" s="96" t="s">
        <v>44</v>
      </c>
      <c r="F40" s="97">
        <v>480000</v>
      </c>
      <c r="G40" s="97">
        <f t="shared" si="0"/>
        <v>15000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53"/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  <c r="IU40" s="53"/>
    </row>
    <row r="41" spans="1:255" s="54" customFormat="1" ht="12.75" customHeight="1" x14ac:dyDescent="0.25">
      <c r="A41" s="52"/>
      <c r="B41" s="146" t="s">
        <v>93</v>
      </c>
      <c r="C41" s="144" t="s">
        <v>75</v>
      </c>
      <c r="D41" s="145">
        <v>3.125E-2</v>
      </c>
      <c r="E41" s="96" t="s">
        <v>44</v>
      </c>
      <c r="F41" s="97">
        <v>480000</v>
      </c>
      <c r="G41" s="97">
        <f t="shared" si="0"/>
        <v>15000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53"/>
      <c r="IF41" s="53"/>
      <c r="IG41" s="53"/>
      <c r="IH41" s="53"/>
      <c r="II41" s="53"/>
      <c r="IJ41" s="53"/>
      <c r="IK41" s="53"/>
      <c r="IL41" s="53"/>
      <c r="IM41" s="53"/>
      <c r="IN41" s="53"/>
      <c r="IO41" s="53"/>
      <c r="IP41" s="53"/>
      <c r="IQ41" s="53"/>
      <c r="IR41" s="53"/>
      <c r="IS41" s="53"/>
      <c r="IT41" s="53"/>
      <c r="IU41" s="53"/>
    </row>
    <row r="42" spans="1:255" s="54" customFormat="1" ht="12.75" customHeight="1" x14ac:dyDescent="0.25">
      <c r="A42" s="52"/>
      <c r="B42" s="147" t="s">
        <v>36</v>
      </c>
      <c r="C42" s="148" t="s">
        <v>75</v>
      </c>
      <c r="D42" s="149">
        <v>0.125</v>
      </c>
      <c r="E42" s="99" t="s">
        <v>76</v>
      </c>
      <c r="F42" s="151">
        <v>640000</v>
      </c>
      <c r="G42" s="151">
        <f t="shared" si="0"/>
        <v>80000</v>
      </c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</row>
    <row r="43" spans="1:255" ht="12.75" customHeight="1" x14ac:dyDescent="0.25">
      <c r="A43" s="35"/>
      <c r="B43" s="87" t="s">
        <v>37</v>
      </c>
      <c r="C43" s="88"/>
      <c r="D43" s="139"/>
      <c r="E43" s="139"/>
      <c r="F43" s="139"/>
      <c r="G43" s="140">
        <f>SUM(G31:G42)</f>
        <v>281999.68</v>
      </c>
    </row>
    <row r="44" spans="1:255" ht="12" customHeight="1" x14ac:dyDescent="0.25">
      <c r="A44" s="31"/>
      <c r="B44" s="90"/>
      <c r="C44" s="91"/>
      <c r="D44" s="91"/>
      <c r="E44" s="91"/>
      <c r="F44" s="92"/>
      <c r="G44" s="92"/>
    </row>
    <row r="45" spans="1:255" ht="12" customHeight="1" x14ac:dyDescent="0.25">
      <c r="A45" s="35"/>
      <c r="B45" s="79" t="s">
        <v>38</v>
      </c>
      <c r="C45" s="80"/>
      <c r="D45" s="81"/>
      <c r="E45" s="81"/>
      <c r="F45" s="82"/>
      <c r="G45" s="82"/>
    </row>
    <row r="46" spans="1:255" ht="24" customHeight="1" x14ac:dyDescent="0.25">
      <c r="A46" s="35"/>
      <c r="B46" s="94" t="s">
        <v>39</v>
      </c>
      <c r="C46" s="94" t="s">
        <v>40</v>
      </c>
      <c r="D46" s="94" t="s">
        <v>41</v>
      </c>
      <c r="E46" s="94" t="s">
        <v>24</v>
      </c>
      <c r="F46" s="94" t="s">
        <v>25</v>
      </c>
      <c r="G46" s="94" t="s">
        <v>26</v>
      </c>
      <c r="K46" s="30"/>
    </row>
    <row r="47" spans="1:255" ht="12.75" customHeight="1" x14ac:dyDescent="0.25">
      <c r="A47" s="34"/>
      <c r="B47" s="152" t="s">
        <v>42</v>
      </c>
      <c r="C47" s="153" t="s">
        <v>94</v>
      </c>
      <c r="D47" s="154">
        <v>220</v>
      </c>
      <c r="E47" s="74" t="s">
        <v>28</v>
      </c>
      <c r="F47" s="154">
        <v>350</v>
      </c>
      <c r="G47" s="163">
        <f t="shared" ref="G47:G59" si="1">(D47*F47)</f>
        <v>77000</v>
      </c>
      <c r="K47" s="30"/>
    </row>
    <row r="48" spans="1:255" ht="12.75" customHeight="1" x14ac:dyDescent="0.25">
      <c r="A48" s="34"/>
      <c r="B48" s="155" t="s">
        <v>95</v>
      </c>
      <c r="C48" s="156" t="s">
        <v>96</v>
      </c>
      <c r="D48" s="157">
        <v>0.2</v>
      </c>
      <c r="E48" s="74" t="s">
        <v>34</v>
      </c>
      <c r="F48" s="159">
        <v>27112</v>
      </c>
      <c r="G48" s="164">
        <f t="shared" si="1"/>
        <v>5422.4000000000005</v>
      </c>
    </row>
    <row r="49" spans="1:7" ht="12.75" customHeight="1" x14ac:dyDescent="0.25">
      <c r="A49" s="34"/>
      <c r="B49" s="155" t="s">
        <v>97</v>
      </c>
      <c r="C49" s="156" t="s">
        <v>96</v>
      </c>
      <c r="D49" s="158">
        <v>0.06</v>
      </c>
      <c r="E49" s="74" t="s">
        <v>29</v>
      </c>
      <c r="F49" s="159">
        <v>126070</v>
      </c>
      <c r="G49" s="164">
        <f t="shared" si="1"/>
        <v>7564.2</v>
      </c>
    </row>
    <row r="50" spans="1:7" ht="12.75" customHeight="1" x14ac:dyDescent="0.25">
      <c r="A50" s="34"/>
      <c r="B50" s="155" t="s">
        <v>106</v>
      </c>
      <c r="C50" s="156" t="s">
        <v>96</v>
      </c>
      <c r="D50" s="158">
        <v>3</v>
      </c>
      <c r="E50" s="74" t="s">
        <v>34</v>
      </c>
      <c r="F50" s="159">
        <v>10825</v>
      </c>
      <c r="G50" s="164">
        <v>32475</v>
      </c>
    </row>
    <row r="51" spans="1:7" ht="12.75" customHeight="1" x14ac:dyDescent="0.25">
      <c r="A51" s="34"/>
      <c r="B51" s="155" t="s">
        <v>98</v>
      </c>
      <c r="C51" s="156" t="s">
        <v>96</v>
      </c>
      <c r="D51" s="157">
        <v>0.8</v>
      </c>
      <c r="E51" s="74" t="s">
        <v>29</v>
      </c>
      <c r="F51" s="159">
        <v>65104</v>
      </c>
      <c r="G51" s="164">
        <f t="shared" si="1"/>
        <v>52083.200000000004</v>
      </c>
    </row>
    <row r="52" spans="1:7" ht="12.75" customHeight="1" x14ac:dyDescent="0.25">
      <c r="A52" s="34"/>
      <c r="B52" s="155" t="s">
        <v>99</v>
      </c>
      <c r="C52" s="156" t="s">
        <v>96</v>
      </c>
      <c r="D52" s="159">
        <v>4</v>
      </c>
      <c r="E52" s="74" t="s">
        <v>44</v>
      </c>
      <c r="F52" s="159">
        <v>10999</v>
      </c>
      <c r="G52" s="164">
        <f t="shared" si="1"/>
        <v>43996</v>
      </c>
    </row>
    <row r="53" spans="1:7" ht="12.75" customHeight="1" x14ac:dyDescent="0.25">
      <c r="A53" s="34"/>
      <c r="B53" s="155" t="s">
        <v>100</v>
      </c>
      <c r="C53" s="156" t="s">
        <v>74</v>
      </c>
      <c r="D53" s="159">
        <v>1</v>
      </c>
      <c r="E53" s="74" t="s">
        <v>44</v>
      </c>
      <c r="F53" s="159">
        <v>1084</v>
      </c>
      <c r="G53" s="164">
        <f t="shared" si="1"/>
        <v>1084</v>
      </c>
    </row>
    <row r="54" spans="1:7" ht="12.75" customHeight="1" x14ac:dyDescent="0.25">
      <c r="A54" s="34"/>
      <c r="B54" s="155" t="s">
        <v>101</v>
      </c>
      <c r="C54" s="156" t="s">
        <v>96</v>
      </c>
      <c r="D54" s="159">
        <v>1</v>
      </c>
      <c r="E54" s="74" t="s">
        <v>44</v>
      </c>
      <c r="F54" s="159">
        <v>21100</v>
      </c>
      <c r="G54" s="164">
        <f t="shared" si="1"/>
        <v>21100</v>
      </c>
    </row>
    <row r="55" spans="1:7" ht="12.75" customHeight="1" x14ac:dyDescent="0.25">
      <c r="A55" s="34"/>
      <c r="B55" s="155" t="s">
        <v>102</v>
      </c>
      <c r="C55" s="156" t="s">
        <v>96</v>
      </c>
      <c r="D55" s="157">
        <v>0.1</v>
      </c>
      <c r="E55" s="74" t="s">
        <v>44</v>
      </c>
      <c r="F55" s="159">
        <v>97800</v>
      </c>
      <c r="G55" s="164">
        <f t="shared" si="1"/>
        <v>9780</v>
      </c>
    </row>
    <row r="56" spans="1:7" ht="12.75" customHeight="1" x14ac:dyDescent="0.25">
      <c r="A56" s="34"/>
      <c r="B56" s="155" t="s">
        <v>43</v>
      </c>
      <c r="C56" s="156" t="s">
        <v>96</v>
      </c>
      <c r="D56" s="157">
        <v>0.5</v>
      </c>
      <c r="E56" s="74" t="s">
        <v>44</v>
      </c>
      <c r="F56" s="159">
        <v>27650</v>
      </c>
      <c r="G56" s="164">
        <f t="shared" si="1"/>
        <v>13825</v>
      </c>
    </row>
    <row r="57" spans="1:7" ht="12.75" customHeight="1" x14ac:dyDescent="0.25">
      <c r="A57" s="34"/>
      <c r="B57" s="160" t="s">
        <v>103</v>
      </c>
      <c r="C57" s="161" t="s">
        <v>94</v>
      </c>
      <c r="D57" s="162">
        <v>100</v>
      </c>
      <c r="E57" s="104" t="s">
        <v>28</v>
      </c>
      <c r="F57" s="162">
        <v>735</v>
      </c>
      <c r="G57" s="165">
        <f>(D57*F57)</f>
        <v>73500</v>
      </c>
    </row>
    <row r="58" spans="1:7" ht="12.75" customHeight="1" x14ac:dyDescent="0.25">
      <c r="A58" s="34"/>
      <c r="B58" s="155" t="s">
        <v>80</v>
      </c>
      <c r="C58" s="156" t="s">
        <v>94</v>
      </c>
      <c r="D58" s="159">
        <v>350</v>
      </c>
      <c r="E58" s="104" t="s">
        <v>28</v>
      </c>
      <c r="F58" s="159">
        <v>800</v>
      </c>
      <c r="G58" s="164">
        <f t="shared" si="1"/>
        <v>280000</v>
      </c>
    </row>
    <row r="59" spans="1:7" ht="12.75" customHeight="1" x14ac:dyDescent="0.25">
      <c r="A59" s="34"/>
      <c r="B59" s="160" t="s">
        <v>45</v>
      </c>
      <c r="C59" s="161" t="s">
        <v>94</v>
      </c>
      <c r="D59" s="162">
        <v>200</v>
      </c>
      <c r="E59" s="104" t="s">
        <v>29</v>
      </c>
      <c r="F59" s="162">
        <v>760</v>
      </c>
      <c r="G59" s="165">
        <f t="shared" si="1"/>
        <v>152000</v>
      </c>
    </row>
    <row r="60" spans="1:7" ht="13.5" customHeight="1" x14ac:dyDescent="0.25">
      <c r="A60" s="35"/>
      <c r="B60" s="87" t="s">
        <v>47</v>
      </c>
      <c r="C60" s="88"/>
      <c r="D60" s="88"/>
      <c r="E60" s="88"/>
      <c r="F60" s="89"/>
      <c r="G60" s="100">
        <f>SUM(G47:G59)</f>
        <v>769829.8</v>
      </c>
    </row>
    <row r="61" spans="1:7" ht="12" customHeight="1" x14ac:dyDescent="0.25">
      <c r="A61" s="31"/>
      <c r="B61" s="90"/>
      <c r="C61" s="91"/>
      <c r="D61" s="91"/>
      <c r="E61" s="105"/>
      <c r="F61" s="92"/>
      <c r="G61" s="92"/>
    </row>
    <row r="62" spans="1:7" ht="12" customHeight="1" x14ac:dyDescent="0.25">
      <c r="A62" s="35"/>
      <c r="B62" s="79" t="s">
        <v>46</v>
      </c>
      <c r="C62" s="80"/>
      <c r="D62" s="81"/>
      <c r="E62" s="81"/>
      <c r="F62" s="82"/>
      <c r="G62" s="82"/>
    </row>
    <row r="63" spans="1:7" ht="24" customHeight="1" x14ac:dyDescent="0.25">
      <c r="A63" s="35"/>
      <c r="B63" s="93" t="s">
        <v>48</v>
      </c>
      <c r="C63" s="94" t="s">
        <v>40</v>
      </c>
      <c r="D63" s="94" t="s">
        <v>41</v>
      </c>
      <c r="E63" s="93" t="s">
        <v>24</v>
      </c>
      <c r="F63" s="94" t="s">
        <v>25</v>
      </c>
      <c r="G63" s="93" t="s">
        <v>26</v>
      </c>
    </row>
    <row r="64" spans="1:7" ht="12.75" customHeight="1" x14ac:dyDescent="0.25">
      <c r="A64" s="34"/>
      <c r="B64" s="103" t="s">
        <v>77</v>
      </c>
      <c r="C64" s="74" t="s">
        <v>74</v>
      </c>
      <c r="D64" s="74">
        <v>1</v>
      </c>
      <c r="E64" s="74" t="s">
        <v>49</v>
      </c>
      <c r="F64" s="106">
        <v>33000</v>
      </c>
      <c r="G64" s="102">
        <f t="shared" ref="G64:G65" si="2">(D64*F64)</f>
        <v>33000</v>
      </c>
    </row>
    <row r="65" spans="1:7" ht="12.75" customHeight="1" x14ac:dyDescent="0.25">
      <c r="A65" s="33"/>
      <c r="B65" s="103" t="s">
        <v>105</v>
      </c>
      <c r="C65" s="74" t="s">
        <v>74</v>
      </c>
      <c r="D65" s="74">
        <v>1</v>
      </c>
      <c r="E65" s="74" t="s">
        <v>49</v>
      </c>
      <c r="F65" s="106">
        <v>20000</v>
      </c>
      <c r="G65" s="102">
        <f t="shared" si="2"/>
        <v>20000</v>
      </c>
    </row>
    <row r="66" spans="1:7" ht="12.75" customHeight="1" x14ac:dyDescent="0.25">
      <c r="A66" s="33"/>
      <c r="B66" s="75" t="s">
        <v>104</v>
      </c>
      <c r="C66" s="74" t="s">
        <v>74</v>
      </c>
      <c r="D66" s="101">
        <f>(50*100)/25</f>
        <v>200</v>
      </c>
      <c r="E66" s="74" t="str">
        <f>+E42</f>
        <v>Febrero</v>
      </c>
      <c r="F66" s="107">
        <v>110</v>
      </c>
      <c r="G66" s="102">
        <f>(D66*F66)</f>
        <v>22000</v>
      </c>
    </row>
    <row r="67" spans="1:7" ht="13.5" customHeight="1" x14ac:dyDescent="0.25">
      <c r="A67" s="35"/>
      <c r="B67" s="108" t="s">
        <v>50</v>
      </c>
      <c r="C67" s="109"/>
      <c r="D67" s="109"/>
      <c r="E67" s="109"/>
      <c r="F67" s="110"/>
      <c r="G67" s="111">
        <f>SUM(G64:G66)</f>
        <v>75000</v>
      </c>
    </row>
    <row r="68" spans="1:7" ht="12" customHeight="1" x14ac:dyDescent="0.25">
      <c r="A68" s="31"/>
      <c r="B68" s="112"/>
      <c r="C68" s="112"/>
      <c r="D68" s="112"/>
      <c r="E68" s="112"/>
      <c r="F68" s="113"/>
      <c r="G68" s="113"/>
    </row>
    <row r="69" spans="1:7" ht="12" customHeight="1" x14ac:dyDescent="0.25">
      <c r="A69" s="33"/>
      <c r="B69" s="114" t="s">
        <v>51</v>
      </c>
      <c r="C69" s="115"/>
      <c r="D69" s="115"/>
      <c r="E69" s="115"/>
      <c r="F69" s="115"/>
      <c r="G69" s="116">
        <f>G22+G43+G60+G67</f>
        <v>1146829.48</v>
      </c>
    </row>
    <row r="70" spans="1:7" ht="12" customHeight="1" x14ac:dyDescent="0.25">
      <c r="A70" s="33"/>
      <c r="B70" s="117" t="s">
        <v>52</v>
      </c>
      <c r="C70" s="118"/>
      <c r="D70" s="118"/>
      <c r="E70" s="118"/>
      <c r="F70" s="118"/>
      <c r="G70" s="119">
        <f>G69*0.05</f>
        <v>57341.474000000002</v>
      </c>
    </row>
    <row r="71" spans="1:7" ht="12" customHeight="1" x14ac:dyDescent="0.25">
      <c r="A71" s="33"/>
      <c r="B71" s="120" t="s">
        <v>53</v>
      </c>
      <c r="C71" s="121"/>
      <c r="D71" s="121"/>
      <c r="E71" s="121"/>
      <c r="F71" s="121"/>
      <c r="G71" s="122">
        <f>G70+G69</f>
        <v>1204170.9539999999</v>
      </c>
    </row>
    <row r="72" spans="1:7" ht="12" customHeight="1" x14ac:dyDescent="0.25">
      <c r="A72" s="33"/>
      <c r="B72" s="117" t="s">
        <v>54</v>
      </c>
      <c r="C72" s="118"/>
      <c r="D72" s="118"/>
      <c r="E72" s="118"/>
      <c r="F72" s="118"/>
      <c r="G72" s="119">
        <f>G12</f>
        <v>1500000</v>
      </c>
    </row>
    <row r="73" spans="1:7" ht="12" customHeight="1" x14ac:dyDescent="0.25">
      <c r="A73" s="33"/>
      <c r="B73" s="123" t="s">
        <v>55</v>
      </c>
      <c r="C73" s="124"/>
      <c r="D73" s="124"/>
      <c r="E73" s="124"/>
      <c r="F73" s="124"/>
      <c r="G73" s="125">
        <f>G72-G71</f>
        <v>295829.04600000009</v>
      </c>
    </row>
    <row r="74" spans="1:7" ht="12" customHeight="1" x14ac:dyDescent="0.25">
      <c r="A74" s="33"/>
      <c r="B74" s="8" t="s">
        <v>56</v>
      </c>
      <c r="C74" s="9"/>
      <c r="D74" s="9"/>
      <c r="E74" s="9"/>
      <c r="F74" s="9"/>
      <c r="G74" s="5"/>
    </row>
    <row r="75" spans="1:7" ht="12.75" customHeight="1" thickBot="1" x14ac:dyDescent="0.3">
      <c r="A75" s="33"/>
      <c r="B75" s="10"/>
      <c r="C75" s="9"/>
      <c r="D75" s="9"/>
      <c r="E75" s="9"/>
      <c r="F75" s="9"/>
      <c r="G75" s="5"/>
    </row>
    <row r="76" spans="1:7" ht="12" customHeight="1" x14ac:dyDescent="0.25">
      <c r="A76" s="33"/>
      <c r="B76" s="14" t="s">
        <v>57</v>
      </c>
      <c r="C76" s="15"/>
      <c r="D76" s="15"/>
      <c r="E76" s="15"/>
      <c r="F76" s="16"/>
      <c r="G76" s="5"/>
    </row>
    <row r="77" spans="1:7" ht="12" customHeight="1" x14ac:dyDescent="0.25">
      <c r="A77" s="33"/>
      <c r="B77" s="17" t="s">
        <v>58</v>
      </c>
      <c r="C77" s="7"/>
      <c r="D77" s="7"/>
      <c r="E77" s="7"/>
      <c r="F77" s="18"/>
      <c r="G77" s="5"/>
    </row>
    <row r="78" spans="1:7" ht="12" customHeight="1" x14ac:dyDescent="0.25">
      <c r="A78" s="33"/>
      <c r="B78" s="17" t="s">
        <v>59</v>
      </c>
      <c r="C78" s="7"/>
      <c r="D78" s="7"/>
      <c r="E78" s="7"/>
      <c r="F78" s="18"/>
      <c r="G78" s="5"/>
    </row>
    <row r="79" spans="1:7" ht="12" customHeight="1" x14ac:dyDescent="0.25">
      <c r="A79" s="33"/>
      <c r="B79" s="17" t="s">
        <v>60</v>
      </c>
      <c r="C79" s="7"/>
      <c r="D79" s="7"/>
      <c r="E79" s="7"/>
      <c r="F79" s="18"/>
      <c r="G79" s="5"/>
    </row>
    <row r="80" spans="1:7" ht="12" customHeight="1" x14ac:dyDescent="0.25">
      <c r="A80" s="33"/>
      <c r="B80" s="17" t="s">
        <v>61</v>
      </c>
      <c r="C80" s="7"/>
      <c r="D80" s="7"/>
      <c r="E80" s="7"/>
      <c r="F80" s="18"/>
      <c r="G80" s="5"/>
    </row>
    <row r="81" spans="1:7" ht="12" customHeight="1" x14ac:dyDescent="0.25">
      <c r="A81" s="33"/>
      <c r="B81" s="17" t="s">
        <v>62</v>
      </c>
      <c r="C81" s="7"/>
      <c r="D81" s="7"/>
      <c r="E81" s="7"/>
      <c r="F81" s="18"/>
      <c r="G81" s="5"/>
    </row>
    <row r="82" spans="1:7" ht="12.75" customHeight="1" thickBot="1" x14ac:dyDescent="0.3">
      <c r="A82" s="33"/>
      <c r="B82" s="19" t="s">
        <v>63</v>
      </c>
      <c r="C82" s="20"/>
      <c r="D82" s="20"/>
      <c r="E82" s="20"/>
      <c r="F82" s="21"/>
      <c r="G82" s="5"/>
    </row>
    <row r="83" spans="1:7" ht="12.75" customHeight="1" x14ac:dyDescent="0.25">
      <c r="A83" s="33"/>
      <c r="B83" s="12"/>
      <c r="C83" s="7"/>
      <c r="D83" s="7"/>
      <c r="E83" s="7"/>
      <c r="F83" s="7"/>
      <c r="G83" s="5"/>
    </row>
    <row r="84" spans="1:7" ht="15" customHeight="1" thickBot="1" x14ac:dyDescent="0.3">
      <c r="A84" s="33"/>
      <c r="B84" s="166" t="s">
        <v>64</v>
      </c>
      <c r="C84" s="167"/>
      <c r="D84" s="40"/>
      <c r="E84" s="2"/>
      <c r="F84" s="2"/>
      <c r="G84" s="5"/>
    </row>
    <row r="85" spans="1:7" ht="12" customHeight="1" x14ac:dyDescent="0.25">
      <c r="A85" s="33"/>
      <c r="B85" s="41" t="s">
        <v>48</v>
      </c>
      <c r="C85" s="42" t="s">
        <v>78</v>
      </c>
      <c r="D85" s="43" t="s">
        <v>65</v>
      </c>
      <c r="E85" s="2"/>
      <c r="F85" s="2"/>
      <c r="G85" s="5"/>
    </row>
    <row r="86" spans="1:7" ht="12" customHeight="1" x14ac:dyDescent="0.25">
      <c r="A86" s="33"/>
      <c r="B86" s="44" t="s">
        <v>66</v>
      </c>
      <c r="C86" s="45">
        <f>+G22</f>
        <v>20000</v>
      </c>
      <c r="D86" s="46">
        <f>(C86/C92)</f>
        <v>1.6608937405078784E-2</v>
      </c>
      <c r="E86" s="2"/>
      <c r="F86" s="2"/>
      <c r="G86" s="5"/>
    </row>
    <row r="87" spans="1:7" ht="12" customHeight="1" x14ac:dyDescent="0.25">
      <c r="A87" s="33"/>
      <c r="B87" s="44" t="s">
        <v>67</v>
      </c>
      <c r="C87" s="47">
        <f>+G27</f>
        <v>0</v>
      </c>
      <c r="D87" s="46">
        <v>0</v>
      </c>
      <c r="E87" s="2"/>
      <c r="F87" s="2"/>
      <c r="G87" s="5"/>
    </row>
    <row r="88" spans="1:7" ht="12" customHeight="1" x14ac:dyDescent="0.25">
      <c r="A88" s="33"/>
      <c r="B88" s="44" t="s">
        <v>68</v>
      </c>
      <c r="C88" s="45">
        <f>+G43</f>
        <v>281999.68</v>
      </c>
      <c r="D88" s="46">
        <f>(C88/C92)</f>
        <v>0.23418575166861233</v>
      </c>
      <c r="E88" s="2"/>
      <c r="F88" s="2"/>
      <c r="G88" s="5"/>
    </row>
    <row r="89" spans="1:7" ht="12" customHeight="1" x14ac:dyDescent="0.25">
      <c r="A89" s="33"/>
      <c r="B89" s="44" t="s">
        <v>39</v>
      </c>
      <c r="C89" s="45">
        <f>+G60</f>
        <v>769829.8</v>
      </c>
      <c r="D89" s="46">
        <f>(C89/C92)</f>
        <v>0.63930274803821596</v>
      </c>
      <c r="E89" s="2"/>
      <c r="F89" s="2"/>
      <c r="G89" s="5"/>
    </row>
    <row r="90" spans="1:7" ht="12" customHeight="1" x14ac:dyDescent="0.25">
      <c r="A90" s="33"/>
      <c r="B90" s="44" t="s">
        <v>69</v>
      </c>
      <c r="C90" s="48">
        <f>+G67</f>
        <v>75000</v>
      </c>
      <c r="D90" s="46">
        <f>(C90/C92)</f>
        <v>6.2283515269045436E-2</v>
      </c>
      <c r="E90" s="4"/>
      <c r="F90" s="4"/>
      <c r="G90" s="5"/>
    </row>
    <row r="91" spans="1:7" ht="12" customHeight="1" x14ac:dyDescent="0.25">
      <c r="A91" s="33"/>
      <c r="B91" s="44" t="s">
        <v>70</v>
      </c>
      <c r="C91" s="48">
        <f>+G70</f>
        <v>57341.474000000002</v>
      </c>
      <c r="D91" s="46">
        <f>(C91/C92)</f>
        <v>4.7619047619047623E-2</v>
      </c>
      <c r="E91" s="4"/>
      <c r="F91" s="4"/>
      <c r="G91" s="5"/>
    </row>
    <row r="92" spans="1:7" ht="12.75" customHeight="1" thickBot="1" x14ac:dyDescent="0.3">
      <c r="A92" s="33"/>
      <c r="B92" s="49" t="s">
        <v>79</v>
      </c>
      <c r="C92" s="50">
        <f>SUM(C86:C91)</f>
        <v>1204170.9539999999</v>
      </c>
      <c r="D92" s="51">
        <f>SUM(D86:D91)</f>
        <v>1</v>
      </c>
      <c r="E92" s="4"/>
      <c r="F92" s="4"/>
      <c r="G92" s="5"/>
    </row>
    <row r="93" spans="1:7" ht="12" customHeight="1" x14ac:dyDescent="0.25">
      <c r="A93" s="33"/>
      <c r="B93" s="10"/>
      <c r="C93" s="9"/>
      <c r="D93" s="9"/>
      <c r="E93" s="9"/>
      <c r="F93" s="9"/>
      <c r="G93" s="5"/>
    </row>
    <row r="94" spans="1:7" ht="12.75" customHeight="1" x14ac:dyDescent="0.25">
      <c r="A94" s="33"/>
      <c r="B94" s="11"/>
      <c r="C94" s="9"/>
      <c r="D94" s="9"/>
      <c r="E94" s="9"/>
      <c r="F94" s="9"/>
      <c r="G94" s="5"/>
    </row>
    <row r="95" spans="1:7" ht="12" customHeight="1" thickBot="1" x14ac:dyDescent="0.3">
      <c r="A95" s="38"/>
      <c r="B95" s="23"/>
      <c r="C95" s="24" t="s">
        <v>71</v>
      </c>
      <c r="D95" s="25"/>
      <c r="E95" s="26"/>
      <c r="F95" s="3"/>
      <c r="G95" s="5"/>
    </row>
    <row r="96" spans="1:7" ht="12" customHeight="1" x14ac:dyDescent="0.25">
      <c r="A96" s="33"/>
      <c r="B96" s="27" t="s">
        <v>82</v>
      </c>
      <c r="C96" s="28">
        <v>40</v>
      </c>
      <c r="D96" s="28">
        <v>50</v>
      </c>
      <c r="E96" s="29">
        <v>60</v>
      </c>
      <c r="F96" s="22"/>
      <c r="G96" s="6"/>
    </row>
    <row r="97" spans="1:7" ht="12.75" customHeight="1" thickBot="1" x14ac:dyDescent="0.3">
      <c r="A97" s="33"/>
      <c r="B97" s="36" t="s">
        <v>72</v>
      </c>
      <c r="C97" s="37">
        <f>(G71/C96)</f>
        <v>30104.273849999998</v>
      </c>
      <c r="D97" s="37">
        <f>(G71/D96)</f>
        <v>24083.41908</v>
      </c>
      <c r="E97" s="39">
        <f>(G71/E96)</f>
        <v>20069.515899999999</v>
      </c>
      <c r="F97" s="22"/>
      <c r="G97" s="6"/>
    </row>
    <row r="98" spans="1:7" ht="15.6" customHeight="1" x14ac:dyDescent="0.25">
      <c r="A98" s="33"/>
      <c r="B98" s="13" t="s">
        <v>73</v>
      </c>
      <c r="C98" s="7"/>
      <c r="D98" s="7"/>
      <c r="E98" s="7"/>
      <c r="F98" s="7"/>
      <c r="G98" s="7"/>
    </row>
  </sheetData>
  <mergeCells count="8">
    <mergeCell ref="B84:C84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trigo primavera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Rebolledo Bahamondes Jenny Iris</cp:lastModifiedBy>
  <cp:revision/>
  <dcterms:created xsi:type="dcterms:W3CDTF">2020-11-27T12:49:26Z</dcterms:created>
  <dcterms:modified xsi:type="dcterms:W3CDTF">2023-04-19T14:49:59Z</dcterms:modified>
  <cp:category/>
  <cp:contentStatus/>
</cp:coreProperties>
</file>