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TEMUCO\"/>
    </mc:Choice>
  </mc:AlternateContent>
  <bookViews>
    <workbookView xWindow="0" yWindow="0" windowWidth="20490" windowHeight="64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<sst xmlns="http://schemas.openxmlformats.org/spreadsheetml/2006/main" count="179" uniqueCount="109">
  <si>
    <t>RUBRO O CULTIVO</t>
  </si>
  <si>
    <t>Trigo de Primavera</t>
  </si>
  <si>
    <t>RENDIMIENTO (qqm/Há.)</t>
  </si>
  <si>
    <t>VARIEDAD</t>
  </si>
  <si>
    <t>Crac Baer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</si>
  <si>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</si>
  <si>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</si>
  <si>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</si>
  <si>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</si>
  <si>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</si>
  <si>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</si>
  <si>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</si>
  <si>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</si>
  <si>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</si>
  <si>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</si>
  <si>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</si>
  <si>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</si>
  <si>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</si>
  <si>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</si>
  <si>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</si>
  <si>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</si>
  <si>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</si>
  <si>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</si>
  <si>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</si>
  <si>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</si>
  <si>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</si>
  <si>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</si>
  <si>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</si>
  <si>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Agosto-Septiembre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</si>
  <si>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</si>
  <si>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</si>
  <si>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</si>
  <si>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</si>
  <si>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</si>
  <si>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</si>
  <si>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</si>
  <si>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</si>
  <si>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</si>
  <si>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</si>
  <si>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</si>
  <si>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</si>
  <si>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</si>
  <si>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</si>
  <si>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</si>
  <si>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Octubre-Noviembre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</si>
  <si>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</si>
  <si>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</si>
  <si>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</si>
  <si>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</si>
  <si>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</si>
  <si>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</si>
  <si>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</si>
  <si>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</si>
  <si>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</si>
  <si>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</si>
  <si>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</si>
  <si>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</si>
  <si>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</si>
  <si>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</si>
  <si>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</si>
  <si>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</si>
  <si>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</si>
  <si>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</si>
  <si>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</si>
  <si>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</si>
  <si>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</si>
  <si>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</si>
  <si>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</si>
  <si>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</si>
  <si>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</si>
  <si>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</si>
  <si>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</si>
  <si>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</si>
  <si>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</si>
  <si>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</si>
  <si>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</si>
  <si>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</si>
  <si>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</si>
  <si>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</si>
  <si>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</si>
  <si>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</si>
  <si>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</si>
  <si>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</si>
  <si>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</si>
  <si>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</si>
  <si>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</si>
  <si>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</si>
  <si>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</si>
  <si>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</si>
  <si>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</si>
  <si>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</si>
  <si>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</si>
  <si>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</si>
  <si>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</si>
  <si>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</si>
  <si>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</si>
  <si>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</si>
  <si>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</si>
  <si>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</si>
  <si>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</si>
  <si>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</si>
  <si>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</si>
  <si>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</si>
  <si>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</si>
  <si>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Rango Full SL</t>
  </si>
  <si>
    <t>Temuco</t>
  </si>
  <si>
    <t>Temuco - Freire</t>
  </si>
  <si>
    <t>Rendimiento (qqm/há)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</si>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</sst>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0" fillId="0" borderId="0" applyFont="0" applyFill="0" applyBorder="0" applyAlignment="0" applyProtection="0"/>
    <xf numFmtId="164" fontId="11" fillId="0" borderId="2" applyFont="0" applyFill="0" applyBorder="0" applyAlignment="0" applyProtection="0"/>
    <xf numFmtId="0" fontId="12" fillId="0" borderId="2"/>
  </cellStyleXfs>
  <cellXfs count="175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5" fillId="8" borderId="8" xfId="0" applyFont="1" applyFill="1" applyBorder="1"/>
    <xf numFmtId="49" fontId="14" fillId="7" borderId="4" xfId="0" applyNumberFormat="1" applyFont="1" applyFill="1" applyBorder="1" applyAlignment="1">
      <alignment vertical="center"/>
    </xf>
    <xf numFmtId="49" fontId="14" fillId="7" borderId="3" xfId="0" applyNumberFormat="1" applyFont="1" applyFill="1" applyBorder="1" applyAlignment="1">
      <alignment vertical="center"/>
    </xf>
    <xf numFmtId="49" fontId="15" fillId="7" borderId="5" xfId="0" applyNumberFormat="1" applyFont="1" applyFill="1" applyBorder="1"/>
    <xf numFmtId="49" fontId="14" fillId="2" borderId="51" xfId="0" applyNumberFormat="1" applyFont="1" applyFill="1" applyBorder="1" applyAlignment="1">
      <alignment vertical="center"/>
    </xf>
    <xf numFmtId="3" fontId="14" fillId="2" borderId="30" xfId="0" applyNumberFormat="1" applyFont="1" applyFill="1" applyBorder="1" applyAlignment="1">
      <alignment vertical="center"/>
    </xf>
    <xf numFmtId="9" fontId="15" fillId="2" borderId="52" xfId="0" applyNumberFormat="1" applyFont="1" applyFill="1" applyBorder="1"/>
    <xf numFmtId="0" fontId="14" fillId="2" borderId="30" xfId="0" applyNumberFormat="1" applyFont="1" applyFill="1" applyBorder="1" applyAlignment="1">
      <alignment vertical="center"/>
    </xf>
    <xf numFmtId="166" fontId="14" fillId="2" borderId="30" xfId="0" applyNumberFormat="1" applyFont="1" applyFill="1" applyBorder="1" applyAlignment="1">
      <alignment vertical="center"/>
    </xf>
    <xf numFmtId="49" fontId="14" fillId="7" borderId="53" xfId="0" applyNumberFormat="1" applyFont="1" applyFill="1" applyBorder="1" applyAlignment="1">
      <alignment vertical="center"/>
    </xf>
    <xf numFmtId="166" fontId="14" fillId="7" borderId="54" xfId="0" applyNumberFormat="1" applyFont="1" applyFill="1" applyBorder="1" applyAlignment="1">
      <alignment vertical="center"/>
    </xf>
    <xf numFmtId="9" fontId="14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0" fillId="0" borderId="0" xfId="0" applyNumberFormat="1" applyFont="1" applyFill="1"/>
    <xf numFmtId="49" fontId="16" fillId="3" borderId="23" xfId="0" applyNumberFormat="1" applyFont="1" applyFill="1" applyBorder="1" applyAlignment="1">
      <alignment vertical="center" wrapText="1"/>
    </xf>
    <xf numFmtId="0" fontId="15" fillId="2" borderId="24" xfId="0" applyFont="1" applyFill="1" applyBorder="1"/>
    <xf numFmtId="49" fontId="15" fillId="2" borderId="23" xfId="0" applyNumberFormat="1" applyFont="1" applyFill="1" applyBorder="1" applyAlignment="1">
      <alignment vertical="center" wrapText="1"/>
    </xf>
    <xf numFmtId="49" fontId="15" fillId="2" borderId="23" xfId="0" applyNumberFormat="1" applyFont="1" applyFill="1" applyBorder="1"/>
    <xf numFmtId="0" fontId="15" fillId="2" borderId="23" xfId="0" applyFont="1" applyFill="1" applyBorder="1"/>
    <xf numFmtId="0" fontId="17" fillId="0" borderId="23" xfId="0" applyFont="1" applyBorder="1" applyAlignment="1">
      <alignment horizontal="left"/>
    </xf>
    <xf numFmtId="0" fontId="15" fillId="2" borderId="22" xfId="0" applyFont="1" applyFill="1" applyBorder="1" applyAlignment="1">
      <alignment wrapText="1"/>
    </xf>
    <xf numFmtId="14" fontId="15" fillId="2" borderId="22" xfId="0" applyNumberFormat="1" applyFont="1" applyFill="1" applyBorder="1"/>
    <xf numFmtId="0" fontId="15" fillId="2" borderId="28" xfId="0" applyFont="1" applyFill="1" applyBorder="1"/>
    <xf numFmtId="0" fontId="15" fillId="2" borderId="22" xfId="0" applyFont="1" applyFill="1" applyBorder="1"/>
    <xf numFmtId="0" fontId="15" fillId="2" borderId="22" xfId="0" applyFont="1" applyFill="1" applyBorder="1" applyAlignment="1">
      <alignment horizontal="justify" wrapText="1"/>
    </xf>
    <xf numFmtId="0" fontId="15" fillId="2" borderId="31" xfId="0" applyFont="1" applyFill="1" applyBorder="1"/>
    <xf numFmtId="0" fontId="15" fillId="2" borderId="32" xfId="0" applyFont="1" applyFill="1" applyBorder="1" applyAlignment="1">
      <alignment horizontal="left"/>
    </xf>
    <xf numFmtId="0" fontId="15" fillId="2" borderId="32" xfId="0" applyFont="1" applyFill="1" applyBorder="1"/>
    <xf numFmtId="49" fontId="16" fillId="5" borderId="34" xfId="0" applyNumberFormat="1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49" fontId="16" fillId="3" borderId="30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/>
    </xf>
    <xf numFmtId="3" fontId="20" fillId="0" borderId="36" xfId="0" applyNumberFormat="1" applyFont="1" applyBorder="1"/>
    <xf numFmtId="49" fontId="18" fillId="3" borderId="30" xfId="0" applyNumberFormat="1" applyFont="1" applyFill="1" applyBorder="1" applyAlignment="1">
      <alignment vertical="center"/>
    </xf>
    <xf numFmtId="0" fontId="18" fillId="3" borderId="30" xfId="0" applyFont="1" applyFill="1" applyBorder="1" applyAlignment="1">
      <alignment horizontal="center" vertical="center"/>
    </xf>
    <xf numFmtId="3" fontId="15" fillId="2" borderId="32" xfId="0" applyNumberFormat="1" applyFont="1" applyFill="1" applyBorder="1"/>
    <xf numFmtId="49" fontId="16" fillId="5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vertical="center"/>
    </xf>
    <xf numFmtId="49" fontId="16" fillId="3" borderId="37" xfId="0" applyNumberFormat="1" applyFont="1" applyFill="1" applyBorder="1" applyAlignment="1">
      <alignment horizontal="center" vertical="center"/>
    </xf>
    <xf numFmtId="49" fontId="16" fillId="3" borderId="37" xfId="0" applyNumberFormat="1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vertical="center"/>
    </xf>
    <xf numFmtId="0" fontId="15" fillId="2" borderId="37" xfId="0" applyFont="1" applyFill="1" applyBorder="1" applyAlignment="1">
      <alignment horizontal="center" vertical="center"/>
    </xf>
    <xf numFmtId="49" fontId="18" fillId="3" borderId="37" xfId="0" applyNumberFormat="1" applyFont="1" applyFill="1" applyBorder="1" applyAlignment="1">
      <alignment vertical="center"/>
    </xf>
    <xf numFmtId="0" fontId="18" fillId="3" borderId="37" xfId="0" applyFont="1" applyFill="1" applyBorder="1" applyAlignment="1">
      <alignment horizontal="center" vertical="center"/>
    </xf>
    <xf numFmtId="0" fontId="18" fillId="3" borderId="37" xfId="0" applyFont="1" applyFill="1" applyBorder="1" applyAlignment="1">
      <alignment vertical="center"/>
    </xf>
    <xf numFmtId="0" fontId="15" fillId="2" borderId="40" xfId="0" applyFont="1" applyFill="1" applyBorder="1"/>
    <xf numFmtId="0" fontId="15" fillId="2" borderId="41" xfId="0" applyFont="1" applyFill="1" applyBorder="1"/>
    <xf numFmtId="3" fontId="15" fillId="2" borderId="41" xfId="0" applyNumberFormat="1" applyFont="1" applyFill="1" applyBorder="1"/>
    <xf numFmtId="49" fontId="16" fillId="3" borderId="34" xfId="0" applyNumberFormat="1" applyFont="1" applyFill="1" applyBorder="1" applyAlignment="1">
      <alignment horizontal="center" vertical="center"/>
    </xf>
    <xf numFmtId="49" fontId="16" fillId="3" borderId="34" xfId="0" applyNumberFormat="1" applyFont="1" applyFill="1" applyBorder="1" applyAlignment="1">
      <alignment horizontal="center" vertical="center" wrapText="1"/>
    </xf>
    <xf numFmtId="3" fontId="20" fillId="0" borderId="36" xfId="0" applyNumberFormat="1" applyFont="1" applyFill="1" applyBorder="1"/>
    <xf numFmtId="3" fontId="20" fillId="0" borderId="36" xfId="0" applyNumberFormat="1" applyFont="1" applyFill="1" applyBorder="1" applyAlignment="1">
      <alignment horizontal="right"/>
    </xf>
    <xf numFmtId="3" fontId="15" fillId="0" borderId="30" xfId="0" applyNumberFormat="1" applyFont="1" applyFill="1" applyBorder="1" applyAlignment="1">
      <alignment horizontal="right" wrapText="1"/>
    </xf>
    <xf numFmtId="3" fontId="17" fillId="0" borderId="36" xfId="0" applyNumberFormat="1" applyFont="1" applyFill="1" applyBorder="1" applyAlignment="1">
      <alignment horizontal="left"/>
    </xf>
    <xf numFmtId="3" fontId="17" fillId="0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center"/>
    </xf>
    <xf numFmtId="3" fontId="20" fillId="0" borderId="36" xfId="0" applyNumberFormat="1" applyFont="1" applyBorder="1" applyAlignment="1">
      <alignment wrapText="1"/>
    </xf>
    <xf numFmtId="0" fontId="15" fillId="2" borderId="41" xfId="0" applyFont="1" applyFill="1" applyBorder="1" applyAlignment="1">
      <alignment horizontal="center"/>
    </xf>
    <xf numFmtId="49" fontId="18" fillId="3" borderId="42" xfId="0" applyNumberFormat="1" applyFont="1" applyFill="1" applyBorder="1" applyAlignment="1">
      <alignment vertical="center"/>
    </xf>
    <xf numFmtId="0" fontId="18" fillId="3" borderId="42" xfId="0" applyFont="1" applyFill="1" applyBorder="1" applyAlignment="1">
      <alignment horizontal="center" vertical="center"/>
    </xf>
    <xf numFmtId="0" fontId="15" fillId="2" borderId="43" xfId="0" applyFont="1" applyFill="1" applyBorder="1"/>
    <xf numFmtId="3" fontId="15" fillId="2" borderId="43" xfId="0" applyNumberFormat="1" applyFont="1" applyFill="1" applyBorder="1"/>
    <xf numFmtId="49" fontId="16" fillId="5" borderId="44" xfId="0" applyNumberFormat="1" applyFont="1" applyFill="1" applyBorder="1" applyAlignment="1">
      <alignment vertical="center"/>
    </xf>
    <xf numFmtId="0" fontId="16" fillId="5" borderId="45" xfId="0" applyFont="1" applyFill="1" applyBorder="1" applyAlignment="1">
      <alignment vertical="center"/>
    </xf>
    <xf numFmtId="165" fontId="16" fillId="5" borderId="46" xfId="0" applyNumberFormat="1" applyFont="1" applyFill="1" applyBorder="1" applyAlignment="1">
      <alignment vertical="center"/>
    </xf>
    <xf numFmtId="49" fontId="16" fillId="3" borderId="47" xfId="0" applyNumberFormat="1" applyFont="1" applyFill="1" applyBorder="1" applyAlignment="1">
      <alignment vertical="center"/>
    </xf>
    <xf numFmtId="0" fontId="16" fillId="3" borderId="37" xfId="0" applyFont="1" applyFill="1" applyBorder="1" applyAlignment="1">
      <alignment vertical="center"/>
    </xf>
    <xf numFmtId="165" fontId="16" fillId="3" borderId="48" xfId="0" applyNumberFormat="1" applyFont="1" applyFill="1" applyBorder="1" applyAlignment="1">
      <alignment vertical="center"/>
    </xf>
    <xf numFmtId="49" fontId="16" fillId="5" borderId="47" xfId="0" applyNumberFormat="1" applyFont="1" applyFill="1" applyBorder="1" applyAlignment="1">
      <alignment vertical="center"/>
    </xf>
    <xf numFmtId="0" fontId="16" fillId="5" borderId="37" xfId="0" applyFont="1" applyFill="1" applyBorder="1" applyAlignment="1">
      <alignment vertical="center"/>
    </xf>
    <xf numFmtId="165" fontId="16" fillId="5" borderId="48" xfId="0" applyNumberFormat="1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5" fontId="16" fillId="5" borderId="50" xfId="0" applyNumberFormat="1" applyFont="1" applyFill="1" applyBorder="1" applyAlignment="1">
      <alignment vertical="center"/>
    </xf>
    <xf numFmtId="3" fontId="17" fillId="0" borderId="23" xfId="0" applyNumberFormat="1" applyFont="1" applyBorder="1" applyAlignment="1">
      <alignment horizontal="left"/>
    </xf>
    <xf numFmtId="17" fontId="17" fillId="0" borderId="23" xfId="0" applyNumberFormat="1" applyFont="1" applyBorder="1" applyAlignment="1">
      <alignment horizontal="left"/>
    </xf>
    <xf numFmtId="0" fontId="17" fillId="0" borderId="23" xfId="0" applyFont="1" applyBorder="1" applyAlignment="1">
      <alignment horizontal="left" wrapText="1"/>
    </xf>
    <xf numFmtId="0" fontId="17" fillId="0" borderId="23" xfId="0" applyFont="1" applyFill="1" applyBorder="1" applyAlignment="1">
      <alignment horizontal="left"/>
    </xf>
    <xf numFmtId="0" fontId="17" fillId="9" borderId="23" xfId="0" applyFont="1" applyFill="1" applyBorder="1" applyAlignment="1">
      <alignment horizontal="left"/>
    </xf>
    <xf numFmtId="0" fontId="17" fillId="0" borderId="23" xfId="0" applyFont="1" applyFill="1" applyBorder="1" applyAlignment="1">
      <alignment horizontal="left" wrapText="1"/>
    </xf>
    <xf numFmtId="168" fontId="17" fillId="0" borderId="36" xfId="1" applyNumberFormat="1" applyFont="1" applyBorder="1" applyAlignment="1">
      <alignment horizontal="right"/>
    </xf>
    <xf numFmtId="3" fontId="20" fillId="0" borderId="36" xfId="0" applyNumberFormat="1" applyFont="1" applyBorder="1" applyAlignment="1">
      <alignment horizontal="right"/>
    </xf>
    <xf numFmtId="3" fontId="20" fillId="0" borderId="21" xfId="0" applyNumberFormat="1" applyFont="1" applyBorder="1" applyAlignment="1" applyProtection="1">
      <alignment horizontal="right"/>
      <protection hidden="1"/>
    </xf>
    <xf numFmtId="0" fontId="18" fillId="3" borderId="30" xfId="0" applyFont="1" applyFill="1" applyBorder="1" applyAlignment="1">
      <alignment horizontal="right" vertical="center"/>
    </xf>
    <xf numFmtId="3" fontId="18" fillId="3" borderId="30" xfId="0" applyNumberFormat="1" applyFont="1" applyFill="1" applyBorder="1" applyAlignment="1">
      <alignment horizontal="right" vertical="center"/>
    </xf>
    <xf numFmtId="0" fontId="18" fillId="3" borderId="37" xfId="0" applyFont="1" applyFill="1" applyBorder="1" applyAlignment="1">
      <alignment horizontal="right" vertical="center"/>
    </xf>
    <xf numFmtId="3" fontId="18" fillId="3" borderId="37" xfId="0" applyNumberFormat="1" applyFont="1" applyFill="1" applyBorder="1" applyAlignment="1">
      <alignment horizontal="right" vertical="center"/>
    </xf>
    <xf numFmtId="3" fontId="20" fillId="0" borderId="59" xfId="0" applyNumberFormat="1" applyFont="1" applyFill="1" applyBorder="1" applyAlignment="1">
      <alignment horizontal="left" vertical="center" wrapText="1"/>
    </xf>
    <xf numFmtId="49" fontId="15" fillId="0" borderId="60" xfId="0" applyNumberFormat="1" applyFont="1" applyFill="1" applyBorder="1" applyAlignment="1">
      <alignment horizontal="center" wrapText="1"/>
    </xf>
    <xf numFmtId="169" fontId="15" fillId="0" borderId="6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horizontal="center" wrapText="1"/>
    </xf>
    <xf numFmtId="169" fontId="15" fillId="0" borderId="30" xfId="0" applyNumberFormat="1" applyFont="1" applyFill="1" applyBorder="1" applyAlignment="1">
      <alignment horizontal="right" wrapText="1"/>
    </xf>
    <xf numFmtId="49" fontId="15" fillId="0" borderId="30" xfId="0" applyNumberFormat="1" applyFont="1" applyFill="1" applyBorder="1" applyAlignment="1">
      <alignment wrapText="1"/>
    </xf>
    <xf numFmtId="3" fontId="17" fillId="0" borderId="57" xfId="0" applyNumberFormat="1" applyFont="1" applyFill="1" applyBorder="1" applyAlignment="1">
      <alignment horizontal="left"/>
    </xf>
    <xf numFmtId="49" fontId="15" fillId="0" borderId="58" xfId="0" applyNumberFormat="1" applyFont="1" applyFill="1" applyBorder="1" applyAlignment="1">
      <alignment horizontal="center" wrapText="1"/>
    </xf>
    <xf numFmtId="0" fontId="15" fillId="0" borderId="58" xfId="0" applyNumberFormat="1" applyFont="1" applyFill="1" applyBorder="1" applyAlignment="1">
      <alignment horizontal="right" wrapText="1"/>
    </xf>
    <xf numFmtId="3" fontId="15" fillId="0" borderId="60" xfId="0" applyNumberFormat="1" applyFont="1" applyFill="1" applyBorder="1" applyAlignment="1">
      <alignment horizontal="right" wrapText="1"/>
    </xf>
    <xf numFmtId="3" fontId="15" fillId="0" borderId="58" xfId="0" applyNumberFormat="1" applyFont="1" applyFill="1" applyBorder="1" applyAlignment="1">
      <alignment horizontal="right" wrapText="1"/>
    </xf>
    <xf numFmtId="3" fontId="15" fillId="0" borderId="59" xfId="3" applyNumberFormat="1" applyFont="1" applyBorder="1" applyAlignment="1">
      <alignment horizontal="left"/>
    </xf>
    <xf numFmtId="3" fontId="15" fillId="0" borderId="59" xfId="3" applyNumberFormat="1" applyFont="1" applyBorder="1" applyAlignment="1">
      <alignment horizontal="center"/>
    </xf>
    <xf numFmtId="3" fontId="15" fillId="0" borderId="59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left"/>
    </xf>
    <xf numFmtId="3" fontId="15" fillId="0" borderId="36" xfId="3" applyNumberFormat="1" applyFont="1" applyBorder="1" applyAlignment="1">
      <alignment horizontal="center"/>
    </xf>
    <xf numFmtId="170" fontId="15" fillId="0" borderId="36" xfId="3" applyNumberFormat="1" applyFont="1" applyBorder="1" applyAlignment="1">
      <alignment horizontal="right"/>
    </xf>
    <xf numFmtId="4" fontId="15" fillId="0" borderId="36" xfId="3" applyNumberFormat="1" applyFont="1" applyBorder="1" applyAlignment="1">
      <alignment horizontal="right"/>
    </xf>
    <xf numFmtId="3" fontId="15" fillId="0" borderId="36" xfId="3" applyNumberFormat="1" applyFont="1" applyBorder="1" applyAlignment="1">
      <alignment horizontal="right"/>
    </xf>
    <xf numFmtId="3" fontId="15" fillId="0" borderId="57" xfId="3" applyNumberFormat="1" applyFont="1" applyBorder="1" applyAlignment="1">
      <alignment horizontal="left"/>
    </xf>
    <xf numFmtId="3" fontId="15" fillId="0" borderId="57" xfId="3" applyNumberFormat="1" applyFont="1" applyBorder="1" applyAlignment="1">
      <alignment horizontal="center"/>
    </xf>
    <xf numFmtId="3" fontId="15" fillId="0" borderId="57" xfId="3" applyNumberFormat="1" applyFont="1" applyBorder="1" applyAlignment="1">
      <alignment horizontal="right"/>
    </xf>
    <xf numFmtId="3" fontId="15" fillId="2" borderId="60" xfId="0" applyNumberFormat="1" applyFont="1" applyFill="1" applyBorder="1" applyAlignment="1">
      <alignment horizontal="right"/>
    </xf>
    <xf numFmtId="3" fontId="15" fillId="2" borderId="30" xfId="0" applyNumberFormat="1" applyFont="1" applyFill="1" applyBorder="1" applyAlignment="1">
      <alignment horizontal="right"/>
    </xf>
    <xf numFmtId="3" fontId="15" fillId="2" borderId="58" xfId="0" applyNumberFormat="1" applyFont="1" applyFill="1" applyBorder="1" applyAlignment="1">
      <alignment horizontal="right"/>
    </xf>
    <xf numFmtId="3" fontId="17" fillId="0" borderId="23" xfId="0" applyNumberFormat="1" applyFont="1" applyBorder="1" applyAlignment="1">
      <alignment horizontal="right"/>
    </xf>
    <xf numFmtId="17" fontId="17" fillId="0" borderId="23" xfId="0" applyNumberFormat="1" applyFont="1" applyBorder="1" applyAlignment="1">
      <alignment horizontal="right"/>
    </xf>
    <xf numFmtId="3" fontId="17" fillId="9" borderId="23" xfId="0" applyNumberFormat="1" applyFont="1" applyFill="1" applyBorder="1" applyAlignment="1">
      <alignment horizontal="right"/>
    </xf>
    <xf numFmtId="167" fontId="17" fillId="0" borderId="23" xfId="1" applyNumberFormat="1" applyFont="1" applyBorder="1" applyAlignment="1">
      <alignment horizontal="right"/>
    </xf>
    <xf numFmtId="0" fontId="17" fillId="0" borderId="23" xfId="0" applyFont="1" applyBorder="1" applyAlignment="1">
      <alignment horizontal="right"/>
    </xf>
    <xf numFmtId="0" fontId="16" fillId="8" borderId="1" xfId="0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16" fillId="8" borderId="2" xfId="0" applyFont="1" applyFill="1" applyBorder="1" applyAlignment="1">
      <alignment vertical="center"/>
    </xf>
    <xf numFmtId="0" fontId="16" fillId="8" borderId="17" xfId="0" applyFont="1" applyFill="1" applyBorder="1" applyAlignment="1">
      <alignment vertical="center"/>
    </xf>
    <xf numFmtId="49" fontId="14" fillId="7" borderId="18" xfId="0" applyNumberFormat="1" applyFont="1" applyFill="1" applyBorder="1" applyAlignment="1">
      <alignment vertical="center"/>
    </xf>
    <xf numFmtId="0" fontId="14" fillId="7" borderId="19" xfId="0" applyNumberFormat="1" applyFont="1" applyFill="1" applyBorder="1" applyAlignment="1">
      <alignment vertical="center"/>
    </xf>
    <xf numFmtId="0" fontId="14" fillId="7" borderId="20" xfId="0" applyNumberFormat="1" applyFont="1" applyFill="1" applyBorder="1" applyAlignment="1">
      <alignment vertical="center"/>
    </xf>
    <xf numFmtId="166" fontId="14" fillId="7" borderId="55" xfId="0" applyNumberFormat="1" applyFont="1" applyFill="1" applyBorder="1" applyAlignment="1">
      <alignment vertical="center"/>
    </xf>
    <xf numFmtId="49" fontId="13" fillId="8" borderId="6" xfId="0" applyNumberFormat="1" applyFont="1" applyFill="1" applyBorder="1" applyAlignment="1">
      <alignment vertical="center"/>
    </xf>
    <xf numFmtId="0" fontId="14" fillId="8" borderId="7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wrapText="1"/>
    </xf>
    <xf numFmtId="0" fontId="15" fillId="2" borderId="23" xfId="0" applyFont="1" applyFill="1" applyBorder="1" applyAlignment="1">
      <alignment wrapText="1"/>
    </xf>
    <xf numFmtId="49" fontId="18" fillId="3" borderId="23" xfId="0" applyNumberFormat="1" applyFont="1" applyFill="1" applyBorder="1" applyAlignment="1">
      <alignment wrapText="1"/>
    </xf>
    <xf numFmtId="0" fontId="18" fillId="4" borderId="23" xfId="0" applyFont="1" applyFill="1" applyBorder="1" applyAlignment="1">
      <alignment wrapText="1"/>
    </xf>
    <xf numFmtId="49" fontId="15" fillId="2" borderId="23" xfId="0" applyNumberFormat="1" applyFont="1" applyFill="1" applyBorder="1" applyAlignment="1"/>
    <xf numFmtId="0" fontId="15" fillId="2" borderId="23" xfId="0" applyFont="1" applyFill="1" applyBorder="1" applyAlignment="1"/>
    <xf numFmtId="49" fontId="19" fillId="3" borderId="30" xfId="0" applyNumberFormat="1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3" fontId="20" fillId="0" borderId="57" xfId="0" applyNumberFormat="1" applyFont="1" applyBorder="1" applyAlignment="1">
      <alignment horizontal="right"/>
    </xf>
    <xf numFmtId="3" fontId="20" fillId="9" borderId="36" xfId="0" applyNumberFormat="1" applyFont="1" applyFill="1" applyBorder="1" applyAlignment="1">
      <alignment horizontal="right"/>
    </xf>
    <xf numFmtId="3" fontId="17" fillId="0" borderId="36" xfId="0" applyNumberFormat="1" applyFont="1" applyBorder="1" applyAlignment="1">
      <alignment horizontal="right"/>
    </xf>
    <xf numFmtId="0" fontId="18" fillId="3" borderId="42" xfId="0" applyFont="1" applyFill="1" applyBorder="1" applyAlignment="1">
      <alignment horizontal="right" vertical="center"/>
    </xf>
    <xf numFmtId="3" fontId="18" fillId="3" borderId="42" xfId="0" applyNumberFormat="1" applyFont="1" applyFill="1" applyBorder="1" applyAlignment="1">
      <alignment horizontal="right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128220</xdr:rowOff>
    </xdr:from>
    <xdr:to>
      <xdr:col>7</xdr:col>
      <xdr:colOff>18317</xdr:colOff>
      <xdr:row>7</xdr:row>
      <xdr:rowOff>137233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28220"/>
          <a:ext cx="6374423" cy="1355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J88" sqref="J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5" customHeight="1" x14ac:dyDescent="0.25">
      <c r="A8" s="24"/>
      <c r="B8" s="25"/>
      <c r="C8" s="25"/>
      <c r="D8" s="24"/>
      <c r="E8" s="25"/>
      <c r="F8" s="25"/>
      <c r="G8" s="25"/>
    </row>
    <row r="9" spans="1:7" ht="12" customHeight="1" x14ac:dyDescent="0.25">
      <c r="A9" s="26"/>
      <c r="B9" s="46" t="s">
        <v>0</v>
      </c>
      <c r="C9" s="111" t="s">
        <v>1</v>
      </c>
      <c r="D9" s="47"/>
      <c r="E9" s="164" t="s">
        <v>2</v>
      </c>
      <c r="F9" s="165"/>
      <c r="G9" s="147">
        <v>50</v>
      </c>
    </row>
    <row r="10" spans="1:7" ht="13.5" customHeight="1" x14ac:dyDescent="0.25">
      <c r="A10" s="26"/>
      <c r="B10" s="48" t="s">
        <v>3</v>
      </c>
      <c r="C10" s="112" t="s">
        <v>4</v>
      </c>
      <c r="D10" s="47"/>
      <c r="E10" s="162" t="s">
        <v>5</v>
      </c>
      <c r="F10" s="163"/>
      <c r="G10" s="148" t="s">
        <v>75</v>
      </c>
    </row>
    <row r="11" spans="1:7" ht="13.5" customHeight="1" x14ac:dyDescent="0.25">
      <c r="A11" s="26"/>
      <c r="B11" s="48" t="s">
        <v>6</v>
      </c>
      <c r="C11" s="51" t="s">
        <v>7</v>
      </c>
      <c r="D11" s="47"/>
      <c r="E11" s="162" t="s">
        <v>8</v>
      </c>
      <c r="F11" s="163"/>
      <c r="G11" s="149">
        <v>30000</v>
      </c>
    </row>
    <row r="12" spans="1:7" ht="13.5" customHeight="1" x14ac:dyDescent="0.25">
      <c r="A12" s="26"/>
      <c r="B12" s="48" t="s">
        <v>9</v>
      </c>
      <c r="C12" s="51" t="s">
        <v>10</v>
      </c>
      <c r="D12" s="47"/>
      <c r="E12" s="49" t="s">
        <v>11</v>
      </c>
      <c r="F12" s="50"/>
      <c r="G12" s="150">
        <f>G9*G11</f>
        <v>1500000</v>
      </c>
    </row>
    <row r="13" spans="1:7" ht="13.5" customHeight="1" x14ac:dyDescent="0.25">
      <c r="A13" s="26"/>
      <c r="B13" s="48" t="s">
        <v>12</v>
      </c>
      <c r="C13" s="113" t="s">
        <v>105</v>
      </c>
      <c r="D13" s="47"/>
      <c r="E13" s="162" t="s">
        <v>13</v>
      </c>
      <c r="F13" s="163"/>
      <c r="G13" s="151" t="s">
        <v>14</v>
      </c>
    </row>
    <row r="14" spans="1:7" ht="13.5" customHeight="1" x14ac:dyDescent="0.25">
      <c r="A14" s="26"/>
      <c r="B14" s="48" t="s">
        <v>15</v>
      </c>
      <c r="C14" s="114" t="s">
        <v>106</v>
      </c>
      <c r="D14" s="47"/>
      <c r="E14" s="162" t="s">
        <v>16</v>
      </c>
      <c r="F14" s="163"/>
      <c r="G14" s="148" t="s">
        <v>75</v>
      </c>
    </row>
    <row r="15" spans="1:7" ht="13.5" customHeight="1" x14ac:dyDescent="0.25">
      <c r="A15" s="26"/>
      <c r="B15" s="48" t="s">
        <v>17</v>
      </c>
      <c r="C15" s="110">
        <v>44592</v>
      </c>
      <c r="D15" s="47"/>
      <c r="E15" s="166" t="s">
        <v>18</v>
      </c>
      <c r="F15" s="167"/>
      <c r="G15" s="151" t="s">
        <v>80</v>
      </c>
    </row>
    <row r="16" spans="1:7" ht="12" customHeight="1" x14ac:dyDescent="0.25">
      <c r="A16" s="24"/>
      <c r="B16" s="52"/>
      <c r="C16" s="53"/>
      <c r="D16" s="54"/>
      <c r="E16" s="55"/>
      <c r="F16" s="55"/>
      <c r="G16" s="56"/>
    </row>
    <row r="17" spans="1:255" ht="12" customHeight="1" x14ac:dyDescent="0.25">
      <c r="A17" s="27"/>
      <c r="B17" s="168" t="s">
        <v>19</v>
      </c>
      <c r="C17" s="169"/>
      <c r="D17" s="169"/>
      <c r="E17" s="169"/>
      <c r="F17" s="169"/>
      <c r="G17" s="169"/>
    </row>
    <row r="18" spans="1:255" ht="12" customHeight="1" x14ac:dyDescent="0.25">
      <c r="A18" s="24"/>
      <c r="B18" s="57"/>
      <c r="C18" s="58"/>
      <c r="D18" s="58"/>
      <c r="E18" s="58"/>
      <c r="F18" s="59"/>
      <c r="G18" s="59"/>
    </row>
    <row r="19" spans="1:255" ht="12" customHeight="1" x14ac:dyDescent="0.25">
      <c r="A19" s="28"/>
      <c r="B19" s="60" t="s">
        <v>20</v>
      </c>
      <c r="C19" s="61"/>
      <c r="D19" s="62"/>
      <c r="E19" s="62"/>
      <c r="F19" s="62"/>
      <c r="G19" s="62"/>
    </row>
    <row r="20" spans="1:255" ht="24" customHeight="1" x14ac:dyDescent="0.25">
      <c r="A20" s="27"/>
      <c r="B20" s="63" t="s">
        <v>21</v>
      </c>
      <c r="C20" s="63" t="s">
        <v>22</v>
      </c>
      <c r="D20" s="63" t="s">
        <v>23</v>
      </c>
      <c r="E20" s="63" t="s">
        <v>24</v>
      </c>
      <c r="F20" s="63" t="s">
        <v>25</v>
      </c>
      <c r="G20" s="63" t="s">
        <v>26</v>
      </c>
    </row>
    <row r="21" spans="1:255" ht="12.75" customHeight="1" x14ac:dyDescent="0.25">
      <c r="A21" s="27"/>
      <c r="B21" s="109" t="s">
        <v>81</v>
      </c>
      <c r="C21" s="64" t="s">
        <v>27</v>
      </c>
      <c r="D21" s="115">
        <v>1</v>
      </c>
      <c r="E21" s="116" t="s">
        <v>28</v>
      </c>
      <c r="F21" s="116">
        <v>20000</v>
      </c>
      <c r="G21" s="117">
        <f>D21*F21</f>
        <v>20000</v>
      </c>
    </row>
    <row r="22" spans="1:255" ht="12.75" customHeight="1" x14ac:dyDescent="0.25">
      <c r="A22" s="27"/>
      <c r="B22" s="66" t="s">
        <v>30</v>
      </c>
      <c r="C22" s="67"/>
      <c r="D22" s="118"/>
      <c r="E22" s="118"/>
      <c r="F22" s="118"/>
      <c r="G22" s="119">
        <f>SUM(G21:G21)</f>
        <v>20000</v>
      </c>
    </row>
    <row r="23" spans="1:255" ht="12" customHeight="1" x14ac:dyDescent="0.25">
      <c r="A23" s="24"/>
      <c r="B23" s="57"/>
      <c r="C23" s="59"/>
      <c r="D23" s="59"/>
      <c r="E23" s="59"/>
      <c r="F23" s="68"/>
      <c r="G23" s="68"/>
    </row>
    <row r="24" spans="1:255" ht="12" customHeight="1" x14ac:dyDescent="0.25">
      <c r="A24" s="28"/>
      <c r="B24" s="69" t="s">
        <v>31</v>
      </c>
      <c r="C24" s="70"/>
      <c r="D24" s="71"/>
      <c r="E24" s="71"/>
      <c r="F24" s="72"/>
      <c r="G24" s="72"/>
    </row>
    <row r="25" spans="1:255" ht="24" customHeight="1" x14ac:dyDescent="0.25">
      <c r="A25" s="28"/>
      <c r="B25" s="73" t="s">
        <v>21</v>
      </c>
      <c r="C25" s="74" t="s">
        <v>22</v>
      </c>
      <c r="D25" s="74" t="s">
        <v>23</v>
      </c>
      <c r="E25" s="73" t="s">
        <v>24</v>
      </c>
      <c r="F25" s="74" t="s">
        <v>25</v>
      </c>
      <c r="G25" s="73" t="s">
        <v>26</v>
      </c>
    </row>
    <row r="26" spans="1:255" ht="12" customHeight="1" x14ac:dyDescent="0.25">
      <c r="A26" s="28"/>
      <c r="B26" s="75"/>
      <c r="C26" s="76"/>
      <c r="D26" s="76"/>
      <c r="E26" s="76"/>
      <c r="F26" s="75"/>
      <c r="G26" s="75"/>
    </row>
    <row r="27" spans="1:255" ht="12" customHeight="1" x14ac:dyDescent="0.25">
      <c r="A27" s="28"/>
      <c r="B27" s="77" t="s">
        <v>32</v>
      </c>
      <c r="C27" s="78"/>
      <c r="D27" s="78"/>
      <c r="E27" s="78"/>
      <c r="F27" s="79"/>
      <c r="G27" s="79"/>
    </row>
    <row r="28" spans="1:255" ht="12" customHeight="1" x14ac:dyDescent="0.25">
      <c r="A28" s="24"/>
      <c r="B28" s="80"/>
      <c r="C28" s="81"/>
      <c r="D28" s="81"/>
      <c r="E28" s="81"/>
      <c r="F28" s="82"/>
      <c r="G28" s="82"/>
    </row>
    <row r="29" spans="1:255" ht="12" customHeight="1" x14ac:dyDescent="0.25">
      <c r="A29" s="28"/>
      <c r="B29" s="69" t="s">
        <v>33</v>
      </c>
      <c r="C29" s="70"/>
      <c r="D29" s="71"/>
      <c r="E29" s="71"/>
      <c r="F29" s="72"/>
      <c r="G29" s="72"/>
    </row>
    <row r="30" spans="1:255" ht="24" customHeight="1" x14ac:dyDescent="0.25">
      <c r="A30" s="28"/>
      <c r="B30" s="83" t="s">
        <v>21</v>
      </c>
      <c r="C30" s="83" t="s">
        <v>22</v>
      </c>
      <c r="D30" s="83" t="s">
        <v>23</v>
      </c>
      <c r="E30" s="83" t="s">
        <v>24</v>
      </c>
      <c r="F30" s="84" t="s">
        <v>25</v>
      </c>
      <c r="G30" s="83" t="s">
        <v>26</v>
      </c>
    </row>
    <row r="31" spans="1:255" s="44" customFormat="1" ht="12.75" customHeight="1" x14ac:dyDescent="0.25">
      <c r="A31" s="42"/>
      <c r="B31" s="122" t="s">
        <v>82</v>
      </c>
      <c r="C31" s="123" t="s">
        <v>74</v>
      </c>
      <c r="D31" s="124">
        <v>3.125E-2</v>
      </c>
      <c r="E31" s="86" t="s">
        <v>34</v>
      </c>
      <c r="F31" s="131">
        <v>480000</v>
      </c>
      <c r="G31" s="131">
        <f>(D31*F31)</f>
        <v>15000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  <c r="GK31" s="43"/>
      <c r="GL31" s="43"/>
      <c r="GM31" s="43"/>
      <c r="GN31" s="43"/>
      <c r="GO31" s="43"/>
      <c r="GP31" s="43"/>
      <c r="GQ31" s="43"/>
      <c r="GR31" s="43"/>
      <c r="GS31" s="43"/>
      <c r="GT31" s="43"/>
      <c r="GU31" s="43"/>
      <c r="GV31" s="43"/>
      <c r="GW31" s="43"/>
      <c r="GX31" s="43"/>
      <c r="GY31" s="43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43"/>
      <c r="HK31" s="43"/>
      <c r="HL31" s="43"/>
      <c r="HM31" s="43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43"/>
      <c r="HY31" s="43"/>
      <c r="HZ31" s="43"/>
      <c r="IA31" s="43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43"/>
      <c r="IM31" s="43"/>
      <c r="IN31" s="43"/>
      <c r="IO31" s="43"/>
      <c r="IP31" s="43"/>
      <c r="IQ31" s="43"/>
      <c r="IR31" s="43"/>
      <c r="IS31" s="43"/>
      <c r="IT31" s="43"/>
      <c r="IU31" s="43"/>
    </row>
    <row r="32" spans="1:255" s="44" customFormat="1" ht="12.75" customHeight="1" x14ac:dyDescent="0.25">
      <c r="A32" s="42"/>
      <c r="B32" s="85" t="s">
        <v>83</v>
      </c>
      <c r="C32" s="125" t="s">
        <v>74</v>
      </c>
      <c r="D32" s="126">
        <v>6.25E-2</v>
      </c>
      <c r="E32" s="86" t="s">
        <v>28</v>
      </c>
      <c r="F32" s="87">
        <v>432000</v>
      </c>
      <c r="G32" s="87">
        <f>(D32*F32)</f>
        <v>27000</v>
      </c>
      <c r="H32" s="43"/>
      <c r="I32" s="43"/>
      <c r="J32" s="43"/>
      <c r="K32" s="45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  <c r="GK32" s="43"/>
      <c r="GL32" s="43"/>
      <c r="GM32" s="43"/>
      <c r="GN32" s="43"/>
      <c r="GO32" s="43"/>
      <c r="GP32" s="43"/>
      <c r="GQ32" s="43"/>
      <c r="GR32" s="43"/>
      <c r="GS32" s="43"/>
      <c r="GT32" s="43"/>
      <c r="GU32" s="43"/>
      <c r="GV32" s="43"/>
      <c r="GW32" s="43"/>
      <c r="GX32" s="43"/>
      <c r="GY32" s="43"/>
      <c r="GZ32" s="43"/>
      <c r="HA32" s="43"/>
      <c r="HB32" s="43"/>
      <c r="HC32" s="43"/>
      <c r="HD32" s="43"/>
      <c r="HE32" s="43"/>
      <c r="HF32" s="43"/>
      <c r="HG32" s="43"/>
      <c r="HH32" s="43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  <c r="HZ32" s="43"/>
      <c r="IA32" s="43"/>
      <c r="IB32" s="43"/>
      <c r="IC32" s="43"/>
      <c r="ID32" s="43"/>
      <c r="IE32" s="43"/>
      <c r="IF32" s="43"/>
      <c r="IG32" s="43"/>
      <c r="IH32" s="43"/>
      <c r="II32" s="43"/>
      <c r="IJ32" s="43"/>
      <c r="IK32" s="43"/>
      <c r="IL32" s="43"/>
      <c r="IM32" s="43"/>
      <c r="IN32" s="43"/>
      <c r="IO32" s="43"/>
      <c r="IP32" s="43"/>
      <c r="IQ32" s="43"/>
      <c r="IR32" s="43"/>
      <c r="IS32" s="43"/>
      <c r="IT32" s="43"/>
      <c r="IU32" s="43"/>
    </row>
    <row r="33" spans="1:255" s="44" customFormat="1" ht="12.75" customHeight="1" x14ac:dyDescent="0.25">
      <c r="A33" s="42"/>
      <c r="B33" s="85" t="s">
        <v>84</v>
      </c>
      <c r="C33" s="125" t="s">
        <v>74</v>
      </c>
      <c r="D33" s="126">
        <v>6.25E-2</v>
      </c>
      <c r="E33" s="86" t="s">
        <v>28</v>
      </c>
      <c r="F33" s="87">
        <v>432000</v>
      </c>
      <c r="G33" s="87">
        <f>(D33*F33)</f>
        <v>27000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  <c r="GK33" s="43"/>
      <c r="GL33" s="43"/>
      <c r="GM33" s="43"/>
      <c r="GN33" s="43"/>
      <c r="GO33" s="43"/>
      <c r="GP33" s="43"/>
      <c r="GQ33" s="43"/>
      <c r="GR33" s="43"/>
      <c r="GS33" s="43"/>
      <c r="GT33" s="43"/>
      <c r="GU33" s="43"/>
      <c r="GV33" s="43"/>
      <c r="GW33" s="43"/>
      <c r="GX33" s="43"/>
      <c r="GY33" s="43"/>
      <c r="GZ33" s="43"/>
      <c r="HA33" s="43"/>
      <c r="HB33" s="43"/>
      <c r="HC33" s="43"/>
      <c r="HD33" s="43"/>
      <c r="HE33" s="43"/>
      <c r="HF33" s="43"/>
      <c r="HG33" s="43"/>
      <c r="HH33" s="43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  <c r="HZ33" s="43"/>
      <c r="IA33" s="43"/>
      <c r="IB33" s="43"/>
      <c r="IC33" s="43"/>
      <c r="ID33" s="43"/>
      <c r="IE33" s="43"/>
      <c r="IF33" s="43"/>
      <c r="IG33" s="43"/>
      <c r="IH33" s="43"/>
      <c r="II33" s="43"/>
      <c r="IJ33" s="43"/>
      <c r="IK33" s="43"/>
      <c r="IL33" s="43"/>
      <c r="IM33" s="43"/>
      <c r="IN33" s="43"/>
      <c r="IO33" s="43"/>
      <c r="IP33" s="43"/>
      <c r="IQ33" s="43"/>
      <c r="IR33" s="43"/>
      <c r="IS33" s="43"/>
      <c r="IT33" s="43"/>
      <c r="IU33" s="43"/>
    </row>
    <row r="34" spans="1:255" s="44" customFormat="1" ht="12.75" customHeight="1" x14ac:dyDescent="0.25">
      <c r="A34" s="42"/>
      <c r="B34" s="85" t="s">
        <v>35</v>
      </c>
      <c r="C34" s="125" t="s">
        <v>74</v>
      </c>
      <c r="D34" s="126">
        <v>6.25E-2</v>
      </c>
      <c r="E34" s="86" t="s">
        <v>28</v>
      </c>
      <c r="F34" s="87">
        <v>256000</v>
      </c>
      <c r="G34" s="87">
        <f t="shared" ref="G34:G42" si="0">(D34*F34)</f>
        <v>16000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  <c r="GK34" s="43"/>
      <c r="GL34" s="43"/>
      <c r="GM34" s="43"/>
      <c r="GN34" s="43"/>
      <c r="GO34" s="43"/>
      <c r="GP34" s="43"/>
      <c r="GQ34" s="43"/>
      <c r="GR34" s="43"/>
      <c r="GS34" s="43"/>
      <c r="GT34" s="43"/>
      <c r="GU34" s="43"/>
      <c r="GV34" s="43"/>
      <c r="GW34" s="43"/>
      <c r="GX34" s="43"/>
      <c r="GY34" s="43"/>
      <c r="GZ34" s="43"/>
      <c r="HA34" s="43"/>
      <c r="HB34" s="43"/>
      <c r="HC34" s="43"/>
      <c r="HD34" s="43"/>
      <c r="HE34" s="43"/>
      <c r="HF34" s="43"/>
      <c r="HG34" s="43"/>
      <c r="HH34" s="43"/>
      <c r="HI34" s="43"/>
      <c r="HJ34" s="43"/>
      <c r="HK34" s="43"/>
      <c r="HL34" s="43"/>
      <c r="HM34" s="43"/>
      <c r="HN34" s="43"/>
      <c r="HO34" s="43"/>
      <c r="HP34" s="43"/>
      <c r="HQ34" s="43"/>
      <c r="HR34" s="43"/>
      <c r="HS34" s="43"/>
      <c r="HT34" s="43"/>
      <c r="HU34" s="43"/>
      <c r="HV34" s="43"/>
      <c r="HW34" s="43"/>
      <c r="HX34" s="43"/>
      <c r="HY34" s="43"/>
      <c r="HZ34" s="43"/>
      <c r="IA34" s="43"/>
      <c r="IB34" s="43"/>
      <c r="IC34" s="43"/>
      <c r="ID34" s="43"/>
      <c r="IE34" s="43"/>
      <c r="IF34" s="43"/>
      <c r="IG34" s="43"/>
      <c r="IH34" s="43"/>
      <c r="II34" s="43"/>
      <c r="IJ34" s="43"/>
      <c r="IK34" s="43"/>
      <c r="IL34" s="43"/>
      <c r="IM34" s="43"/>
      <c r="IN34" s="43"/>
      <c r="IO34" s="43"/>
      <c r="IP34" s="43"/>
      <c r="IQ34" s="43"/>
      <c r="IR34" s="43"/>
      <c r="IS34" s="43"/>
      <c r="IT34" s="43"/>
      <c r="IU34" s="43"/>
    </row>
    <row r="35" spans="1:255" s="44" customFormat="1" ht="12.75" customHeight="1" x14ac:dyDescent="0.25">
      <c r="A35" s="42"/>
      <c r="B35" s="85" t="s">
        <v>85</v>
      </c>
      <c r="C35" s="125" t="s">
        <v>74</v>
      </c>
      <c r="D35" s="126">
        <v>6.25E-2</v>
      </c>
      <c r="E35" s="86" t="s">
        <v>28</v>
      </c>
      <c r="F35" s="87">
        <v>400000</v>
      </c>
      <c r="G35" s="87">
        <f t="shared" si="0"/>
        <v>25000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  <c r="IQ35" s="43"/>
      <c r="IR35" s="43"/>
      <c r="IS35" s="43"/>
      <c r="IT35" s="43"/>
      <c r="IU35" s="43"/>
    </row>
    <row r="36" spans="1:255" s="44" customFormat="1" ht="12.75" customHeight="1" x14ac:dyDescent="0.25">
      <c r="A36" s="42"/>
      <c r="B36" s="88" t="s">
        <v>86</v>
      </c>
      <c r="C36" s="125" t="s">
        <v>74</v>
      </c>
      <c r="D36" s="126">
        <v>4.1666000000000002E-2</v>
      </c>
      <c r="E36" s="86" t="s">
        <v>29</v>
      </c>
      <c r="F36" s="87">
        <v>480000</v>
      </c>
      <c r="G36" s="87">
        <f t="shared" si="0"/>
        <v>19999.68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  <c r="GK36" s="43"/>
      <c r="GL36" s="43"/>
      <c r="GM36" s="43"/>
      <c r="GN36" s="43"/>
      <c r="GO36" s="43"/>
      <c r="GP36" s="43"/>
      <c r="GQ36" s="43"/>
      <c r="GR36" s="43"/>
      <c r="GS36" s="43"/>
      <c r="GT36" s="43"/>
      <c r="GU36" s="43"/>
      <c r="GV36" s="43"/>
      <c r="GW36" s="43"/>
      <c r="GX36" s="43"/>
      <c r="GY36" s="43"/>
      <c r="GZ36" s="43"/>
      <c r="HA36" s="43"/>
      <c r="HB36" s="43"/>
      <c r="HC36" s="43"/>
      <c r="HD36" s="43"/>
      <c r="HE36" s="43"/>
      <c r="HF36" s="43"/>
      <c r="HG36" s="43"/>
      <c r="HH36" s="43"/>
      <c r="HI36" s="43"/>
      <c r="HJ36" s="43"/>
      <c r="HK36" s="43"/>
      <c r="HL36" s="43"/>
      <c r="HM36" s="43"/>
      <c r="HN36" s="43"/>
      <c r="HO36" s="43"/>
      <c r="HP36" s="43"/>
      <c r="HQ36" s="43"/>
      <c r="HR36" s="43"/>
      <c r="HS36" s="43"/>
      <c r="HT36" s="43"/>
      <c r="HU36" s="43"/>
      <c r="HV36" s="43"/>
      <c r="HW36" s="43"/>
      <c r="HX36" s="43"/>
      <c r="HY36" s="43"/>
      <c r="HZ36" s="43"/>
      <c r="IA36" s="43"/>
      <c r="IB36" s="43"/>
      <c r="IC36" s="43"/>
      <c r="ID36" s="43"/>
      <c r="IE36" s="43"/>
      <c r="IF36" s="43"/>
      <c r="IG36" s="43"/>
      <c r="IH36" s="43"/>
      <c r="II36" s="43"/>
      <c r="IJ36" s="43"/>
      <c r="IK36" s="43"/>
      <c r="IL36" s="43"/>
      <c r="IM36" s="43"/>
      <c r="IN36" s="43"/>
      <c r="IO36" s="43"/>
      <c r="IP36" s="43"/>
      <c r="IQ36" s="43"/>
      <c r="IR36" s="43"/>
      <c r="IS36" s="43"/>
      <c r="IT36" s="43"/>
      <c r="IU36" s="43"/>
    </row>
    <row r="37" spans="1:255" s="44" customFormat="1" ht="12.75" customHeight="1" x14ac:dyDescent="0.25">
      <c r="A37" s="42"/>
      <c r="B37" s="88" t="s">
        <v>87</v>
      </c>
      <c r="C37" s="125" t="s">
        <v>74</v>
      </c>
      <c r="D37" s="126">
        <v>3.125E-2</v>
      </c>
      <c r="E37" s="86" t="s">
        <v>29</v>
      </c>
      <c r="F37" s="87">
        <v>480000</v>
      </c>
      <c r="G37" s="87">
        <f t="shared" si="0"/>
        <v>15000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</row>
    <row r="38" spans="1:255" s="44" customFormat="1" ht="12.75" customHeight="1" x14ac:dyDescent="0.25">
      <c r="A38" s="42"/>
      <c r="B38" s="88" t="s">
        <v>88</v>
      </c>
      <c r="C38" s="125" t="s">
        <v>74</v>
      </c>
      <c r="D38" s="126">
        <v>3.125E-2</v>
      </c>
      <c r="E38" s="86" t="s">
        <v>29</v>
      </c>
      <c r="F38" s="87">
        <v>480000</v>
      </c>
      <c r="G38" s="87">
        <f t="shared" si="0"/>
        <v>15000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</row>
    <row r="39" spans="1:255" s="44" customFormat="1" ht="12.75" customHeight="1" x14ac:dyDescent="0.25">
      <c r="A39" s="42"/>
      <c r="B39" s="88" t="s">
        <v>89</v>
      </c>
      <c r="C39" s="125" t="s">
        <v>74</v>
      </c>
      <c r="D39" s="126">
        <v>3.125E-2</v>
      </c>
      <c r="E39" s="86" t="s">
        <v>29</v>
      </c>
      <c r="F39" s="87">
        <v>384000</v>
      </c>
      <c r="G39" s="87">
        <f t="shared" si="0"/>
        <v>12000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  <c r="GK39" s="43"/>
      <c r="GL39" s="43"/>
      <c r="GM39" s="43"/>
      <c r="GN39" s="43"/>
      <c r="GO39" s="43"/>
      <c r="GP39" s="43"/>
      <c r="GQ39" s="43"/>
      <c r="GR39" s="43"/>
      <c r="GS39" s="43"/>
      <c r="GT39" s="43"/>
      <c r="GU39" s="43"/>
      <c r="GV39" s="43"/>
      <c r="GW39" s="43"/>
      <c r="GX39" s="43"/>
      <c r="GY39" s="43"/>
      <c r="GZ39" s="43"/>
      <c r="HA39" s="43"/>
      <c r="HB39" s="43"/>
      <c r="HC39" s="43"/>
      <c r="HD39" s="43"/>
      <c r="HE39" s="43"/>
      <c r="HF39" s="43"/>
      <c r="HG39" s="43"/>
      <c r="HH39" s="43"/>
      <c r="HI39" s="43"/>
      <c r="HJ39" s="43"/>
      <c r="HK39" s="43"/>
      <c r="HL39" s="43"/>
      <c r="HM39" s="43"/>
      <c r="HN39" s="43"/>
      <c r="HO39" s="43"/>
      <c r="HP39" s="43"/>
      <c r="HQ39" s="43"/>
      <c r="HR39" s="43"/>
      <c r="HS39" s="43"/>
      <c r="HT39" s="43"/>
      <c r="HU39" s="43"/>
      <c r="HV39" s="43"/>
      <c r="HW39" s="43"/>
      <c r="HX39" s="43"/>
      <c r="HY39" s="43"/>
      <c r="HZ39" s="43"/>
      <c r="IA39" s="43"/>
      <c r="IB39" s="43"/>
      <c r="IC39" s="43"/>
      <c r="ID39" s="43"/>
      <c r="IE39" s="43"/>
      <c r="IF39" s="43"/>
      <c r="IG39" s="43"/>
      <c r="IH39" s="43"/>
      <c r="II39" s="43"/>
      <c r="IJ39" s="43"/>
      <c r="IK39" s="43"/>
      <c r="IL39" s="43"/>
      <c r="IM39" s="43"/>
      <c r="IN39" s="43"/>
      <c r="IO39" s="43"/>
      <c r="IP39" s="43"/>
      <c r="IQ39" s="43"/>
      <c r="IR39" s="43"/>
      <c r="IS39" s="43"/>
      <c r="IT39" s="43"/>
      <c r="IU39" s="43"/>
    </row>
    <row r="40" spans="1:255" s="44" customFormat="1" ht="12.75" customHeight="1" x14ac:dyDescent="0.25">
      <c r="A40" s="42"/>
      <c r="B40" s="127" t="s">
        <v>90</v>
      </c>
      <c r="C40" s="125" t="s">
        <v>74</v>
      </c>
      <c r="D40" s="126">
        <v>3.125E-2</v>
      </c>
      <c r="E40" s="86" t="s">
        <v>44</v>
      </c>
      <c r="F40" s="87">
        <v>480000</v>
      </c>
      <c r="G40" s="87">
        <f t="shared" si="0"/>
        <v>15000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  <c r="GK40" s="43"/>
      <c r="GL40" s="43"/>
      <c r="GM40" s="43"/>
      <c r="GN40" s="43"/>
      <c r="GO40" s="43"/>
      <c r="GP40" s="43"/>
      <c r="GQ40" s="43"/>
      <c r="GR40" s="43"/>
      <c r="GS40" s="43"/>
      <c r="GT40" s="43"/>
      <c r="GU40" s="43"/>
      <c r="GV40" s="43"/>
      <c r="GW40" s="43"/>
      <c r="GX40" s="43"/>
      <c r="GY40" s="43"/>
      <c r="GZ40" s="43"/>
      <c r="HA40" s="43"/>
      <c r="HB40" s="43"/>
      <c r="HC40" s="43"/>
      <c r="HD40" s="43"/>
      <c r="HE40" s="43"/>
      <c r="HF40" s="43"/>
      <c r="HG40" s="43"/>
      <c r="HH40" s="43"/>
      <c r="HI40" s="43"/>
      <c r="HJ40" s="43"/>
      <c r="HK40" s="43"/>
      <c r="HL40" s="43"/>
      <c r="HM40" s="43"/>
      <c r="HN40" s="43"/>
      <c r="HO40" s="43"/>
      <c r="HP40" s="43"/>
      <c r="HQ40" s="43"/>
      <c r="HR40" s="43"/>
      <c r="HS40" s="43"/>
      <c r="HT40" s="43"/>
      <c r="HU40" s="43"/>
      <c r="HV40" s="43"/>
      <c r="HW40" s="43"/>
      <c r="HX40" s="43"/>
      <c r="HY40" s="43"/>
      <c r="HZ40" s="43"/>
      <c r="IA40" s="43"/>
      <c r="IB40" s="43"/>
      <c r="IC40" s="43"/>
      <c r="ID40" s="43"/>
      <c r="IE40" s="43"/>
      <c r="IF40" s="43"/>
      <c r="IG40" s="43"/>
      <c r="IH40" s="43"/>
      <c r="II40" s="43"/>
      <c r="IJ40" s="43"/>
      <c r="IK40" s="43"/>
      <c r="IL40" s="43"/>
      <c r="IM40" s="43"/>
      <c r="IN40" s="43"/>
      <c r="IO40" s="43"/>
      <c r="IP40" s="43"/>
      <c r="IQ40" s="43"/>
      <c r="IR40" s="43"/>
      <c r="IS40" s="43"/>
      <c r="IT40" s="43"/>
      <c r="IU40" s="43"/>
    </row>
    <row r="41" spans="1:255" s="44" customFormat="1" ht="12.75" customHeight="1" x14ac:dyDescent="0.25">
      <c r="A41" s="42"/>
      <c r="B41" s="127" t="s">
        <v>91</v>
      </c>
      <c r="C41" s="125" t="s">
        <v>74</v>
      </c>
      <c r="D41" s="126">
        <v>3.125E-2</v>
      </c>
      <c r="E41" s="86" t="s">
        <v>44</v>
      </c>
      <c r="F41" s="87">
        <v>480000</v>
      </c>
      <c r="G41" s="87">
        <f t="shared" si="0"/>
        <v>15000</v>
      </c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  <c r="GN41" s="43"/>
      <c r="GO41" s="43"/>
      <c r="GP41" s="43"/>
      <c r="GQ41" s="43"/>
      <c r="GR41" s="43"/>
      <c r="GS41" s="43"/>
      <c r="GT41" s="43"/>
      <c r="GU41" s="43"/>
      <c r="GV41" s="43"/>
      <c r="GW41" s="43"/>
      <c r="GX41" s="43"/>
      <c r="GY41" s="43"/>
      <c r="GZ41" s="43"/>
      <c r="HA41" s="43"/>
      <c r="HB41" s="43"/>
      <c r="HC41" s="43"/>
      <c r="HD41" s="43"/>
      <c r="HE41" s="43"/>
      <c r="HF41" s="43"/>
      <c r="HG41" s="43"/>
      <c r="HH41" s="43"/>
      <c r="HI41" s="43"/>
      <c r="HJ41" s="43"/>
      <c r="HK41" s="43"/>
      <c r="HL41" s="43"/>
      <c r="HM41" s="43"/>
      <c r="HN41" s="43"/>
      <c r="HO41" s="43"/>
      <c r="HP41" s="43"/>
      <c r="HQ41" s="43"/>
      <c r="HR41" s="43"/>
      <c r="HS41" s="43"/>
      <c r="HT41" s="43"/>
      <c r="HU41" s="43"/>
      <c r="HV41" s="43"/>
      <c r="HW41" s="43"/>
      <c r="HX41" s="43"/>
      <c r="HY41" s="43"/>
      <c r="HZ41" s="43"/>
      <c r="IA41" s="43"/>
      <c r="IB41" s="43"/>
      <c r="IC41" s="43"/>
      <c r="ID41" s="43"/>
      <c r="IE41" s="43"/>
      <c r="IF41" s="43"/>
      <c r="IG41" s="43"/>
      <c r="IH41" s="43"/>
      <c r="II41" s="43"/>
      <c r="IJ41" s="43"/>
      <c r="IK41" s="43"/>
      <c r="IL41" s="43"/>
      <c r="IM41" s="43"/>
      <c r="IN41" s="43"/>
      <c r="IO41" s="43"/>
      <c r="IP41" s="43"/>
      <c r="IQ41" s="43"/>
      <c r="IR41" s="43"/>
      <c r="IS41" s="43"/>
      <c r="IT41" s="43"/>
      <c r="IU41" s="43"/>
    </row>
    <row r="42" spans="1:255" s="44" customFormat="1" ht="12.75" customHeight="1" x14ac:dyDescent="0.25">
      <c r="A42" s="42"/>
      <c r="B42" s="128" t="s">
        <v>36</v>
      </c>
      <c r="C42" s="129" t="s">
        <v>74</v>
      </c>
      <c r="D42" s="130">
        <v>0.125</v>
      </c>
      <c r="E42" s="89" t="s">
        <v>75</v>
      </c>
      <c r="F42" s="132">
        <v>640000</v>
      </c>
      <c r="G42" s="132">
        <f t="shared" si="0"/>
        <v>80000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  <c r="GN42" s="43"/>
      <c r="GO42" s="43"/>
      <c r="GP42" s="43"/>
      <c r="GQ42" s="43"/>
      <c r="GR42" s="43"/>
      <c r="GS42" s="43"/>
      <c r="GT42" s="43"/>
      <c r="GU42" s="43"/>
      <c r="GV42" s="43"/>
      <c r="GW42" s="43"/>
      <c r="GX42" s="43"/>
      <c r="GY42" s="43"/>
      <c r="GZ42" s="43"/>
      <c r="HA42" s="43"/>
      <c r="HB42" s="43"/>
      <c r="HC42" s="43"/>
      <c r="HD42" s="43"/>
      <c r="HE42" s="43"/>
      <c r="HF42" s="43"/>
      <c r="HG42" s="43"/>
      <c r="HH42" s="43"/>
      <c r="HI42" s="43"/>
      <c r="HJ42" s="43"/>
      <c r="HK42" s="43"/>
      <c r="HL42" s="43"/>
      <c r="HM42" s="43"/>
      <c r="HN42" s="43"/>
      <c r="HO42" s="43"/>
      <c r="HP42" s="43"/>
      <c r="HQ42" s="43"/>
      <c r="HR42" s="43"/>
      <c r="HS42" s="43"/>
      <c r="HT42" s="43"/>
      <c r="HU42" s="43"/>
      <c r="HV42" s="43"/>
      <c r="HW42" s="43"/>
      <c r="HX42" s="43"/>
      <c r="HY42" s="43"/>
      <c r="HZ42" s="43"/>
      <c r="IA42" s="43"/>
      <c r="IB42" s="43"/>
      <c r="IC42" s="43"/>
      <c r="ID42" s="43"/>
      <c r="IE42" s="43"/>
      <c r="IF42" s="43"/>
      <c r="IG42" s="43"/>
      <c r="IH42" s="43"/>
      <c r="II42" s="43"/>
      <c r="IJ42" s="43"/>
      <c r="IK42" s="43"/>
      <c r="IL42" s="43"/>
      <c r="IM42" s="43"/>
      <c r="IN42" s="43"/>
      <c r="IO42" s="43"/>
      <c r="IP42" s="43"/>
      <c r="IQ42" s="43"/>
      <c r="IR42" s="43"/>
      <c r="IS42" s="43"/>
      <c r="IT42" s="43"/>
      <c r="IU42" s="43"/>
    </row>
    <row r="43" spans="1:255" ht="12.75" customHeight="1" x14ac:dyDescent="0.25">
      <c r="A43" s="28"/>
      <c r="B43" s="77" t="s">
        <v>37</v>
      </c>
      <c r="C43" s="78"/>
      <c r="D43" s="120"/>
      <c r="E43" s="120"/>
      <c r="F43" s="120"/>
      <c r="G43" s="121">
        <f>SUM(G31:G42)</f>
        <v>281999.68</v>
      </c>
    </row>
    <row r="44" spans="1:255" ht="12" customHeight="1" x14ac:dyDescent="0.25">
      <c r="A44" s="24"/>
      <c r="B44" s="80"/>
      <c r="C44" s="81"/>
      <c r="D44" s="81"/>
      <c r="E44" s="81"/>
      <c r="F44" s="82"/>
      <c r="G44" s="82"/>
    </row>
    <row r="45" spans="1:255" ht="12" customHeight="1" x14ac:dyDescent="0.25">
      <c r="A45" s="28"/>
      <c r="B45" s="69" t="s">
        <v>38</v>
      </c>
      <c r="C45" s="70"/>
      <c r="D45" s="71"/>
      <c r="E45" s="71"/>
      <c r="F45" s="72"/>
      <c r="G45" s="72"/>
    </row>
    <row r="46" spans="1:255" ht="24" customHeight="1" x14ac:dyDescent="0.25">
      <c r="A46" s="28"/>
      <c r="B46" s="84" t="s">
        <v>39</v>
      </c>
      <c r="C46" s="84" t="s">
        <v>40</v>
      </c>
      <c r="D46" s="84" t="s">
        <v>41</v>
      </c>
      <c r="E46" s="84" t="s">
        <v>24</v>
      </c>
      <c r="F46" s="84" t="s">
        <v>25</v>
      </c>
      <c r="G46" s="84" t="s">
        <v>26</v>
      </c>
      <c r="K46" s="23"/>
    </row>
    <row r="47" spans="1:255" ht="12.75" customHeight="1" x14ac:dyDescent="0.25">
      <c r="A47" s="27"/>
      <c r="B47" s="133" t="s">
        <v>42</v>
      </c>
      <c r="C47" s="134" t="s">
        <v>92</v>
      </c>
      <c r="D47" s="135">
        <v>220</v>
      </c>
      <c r="E47" s="116" t="s">
        <v>28</v>
      </c>
      <c r="F47" s="135">
        <v>350</v>
      </c>
      <c r="G47" s="144">
        <f t="shared" ref="G47:G59" si="1">(D47*F47)</f>
        <v>77000</v>
      </c>
      <c r="K47" s="23"/>
    </row>
    <row r="48" spans="1:255" ht="12.75" customHeight="1" x14ac:dyDescent="0.25">
      <c r="A48" s="27"/>
      <c r="B48" s="136" t="s">
        <v>93</v>
      </c>
      <c r="C48" s="137" t="s">
        <v>94</v>
      </c>
      <c r="D48" s="138">
        <v>0.2</v>
      </c>
      <c r="E48" s="116" t="s">
        <v>34</v>
      </c>
      <c r="F48" s="140">
        <v>85000</v>
      </c>
      <c r="G48" s="145">
        <f t="shared" si="1"/>
        <v>17000</v>
      </c>
    </row>
    <row r="49" spans="1:7" ht="12.75" customHeight="1" x14ac:dyDescent="0.25">
      <c r="A49" s="27"/>
      <c r="B49" s="136" t="s">
        <v>95</v>
      </c>
      <c r="C49" s="137" t="s">
        <v>94</v>
      </c>
      <c r="D49" s="139">
        <v>0.06</v>
      </c>
      <c r="E49" s="116" t="s">
        <v>29</v>
      </c>
      <c r="F49" s="140">
        <v>126070</v>
      </c>
      <c r="G49" s="145">
        <f t="shared" si="1"/>
        <v>7564.2</v>
      </c>
    </row>
    <row r="50" spans="1:7" ht="12.75" customHeight="1" x14ac:dyDescent="0.25">
      <c r="A50" s="27"/>
      <c r="B50" s="136" t="s">
        <v>104</v>
      </c>
      <c r="C50" s="137" t="s">
        <v>94</v>
      </c>
      <c r="D50" s="139">
        <v>3</v>
      </c>
      <c r="E50" s="116" t="s">
        <v>34</v>
      </c>
      <c r="F50" s="140">
        <v>10825</v>
      </c>
      <c r="G50" s="145">
        <v>32475</v>
      </c>
    </row>
    <row r="51" spans="1:7" ht="12.75" customHeight="1" x14ac:dyDescent="0.25">
      <c r="A51" s="27"/>
      <c r="B51" s="136" t="s">
        <v>96</v>
      </c>
      <c r="C51" s="137" t="s">
        <v>94</v>
      </c>
      <c r="D51" s="138">
        <v>0.8</v>
      </c>
      <c r="E51" s="116" t="s">
        <v>29</v>
      </c>
      <c r="F51" s="140">
        <v>12000</v>
      </c>
      <c r="G51" s="145">
        <f t="shared" si="1"/>
        <v>9600</v>
      </c>
    </row>
    <row r="52" spans="1:7" ht="12.75" customHeight="1" x14ac:dyDescent="0.25">
      <c r="A52" s="27"/>
      <c r="B52" s="136" t="s">
        <v>97</v>
      </c>
      <c r="C52" s="137" t="s">
        <v>94</v>
      </c>
      <c r="D52" s="140">
        <v>4</v>
      </c>
      <c r="E52" s="116" t="s">
        <v>44</v>
      </c>
      <c r="F52" s="140">
        <v>18000</v>
      </c>
      <c r="G52" s="145">
        <f t="shared" si="1"/>
        <v>72000</v>
      </c>
    </row>
    <row r="53" spans="1:7" ht="12.75" customHeight="1" x14ac:dyDescent="0.25">
      <c r="A53" s="27"/>
      <c r="B53" s="136" t="s">
        <v>98</v>
      </c>
      <c r="C53" s="137" t="s">
        <v>73</v>
      </c>
      <c r="D53" s="140">
        <v>1</v>
      </c>
      <c r="E53" s="116" t="s">
        <v>44</v>
      </c>
      <c r="F53" s="140">
        <v>1084</v>
      </c>
      <c r="G53" s="145">
        <f t="shared" si="1"/>
        <v>1084</v>
      </c>
    </row>
    <row r="54" spans="1:7" ht="12.75" customHeight="1" x14ac:dyDescent="0.25">
      <c r="A54" s="27"/>
      <c r="B54" s="136" t="s">
        <v>99</v>
      </c>
      <c r="C54" s="137" t="s">
        <v>94</v>
      </c>
      <c r="D54" s="140">
        <v>1</v>
      </c>
      <c r="E54" s="116" t="s">
        <v>44</v>
      </c>
      <c r="F54" s="140">
        <v>21100</v>
      </c>
      <c r="G54" s="145">
        <f t="shared" si="1"/>
        <v>21100</v>
      </c>
    </row>
    <row r="55" spans="1:7" ht="12.75" customHeight="1" x14ac:dyDescent="0.25">
      <c r="A55" s="27"/>
      <c r="B55" s="136" t="s">
        <v>100</v>
      </c>
      <c r="C55" s="137" t="s">
        <v>94</v>
      </c>
      <c r="D55" s="138">
        <v>0.1</v>
      </c>
      <c r="E55" s="116" t="s">
        <v>44</v>
      </c>
      <c r="F55" s="140">
        <v>97800</v>
      </c>
      <c r="G55" s="145">
        <f t="shared" si="1"/>
        <v>9780</v>
      </c>
    </row>
    <row r="56" spans="1:7" ht="12.75" customHeight="1" x14ac:dyDescent="0.25">
      <c r="A56" s="27"/>
      <c r="B56" s="136" t="s">
        <v>43</v>
      </c>
      <c r="C56" s="137" t="s">
        <v>94</v>
      </c>
      <c r="D56" s="138">
        <v>0.5</v>
      </c>
      <c r="E56" s="116" t="s">
        <v>44</v>
      </c>
      <c r="F56" s="140">
        <v>27650</v>
      </c>
      <c r="G56" s="145">
        <f t="shared" si="1"/>
        <v>13825</v>
      </c>
    </row>
    <row r="57" spans="1:7" ht="12.75" customHeight="1" x14ac:dyDescent="0.25">
      <c r="A57" s="27"/>
      <c r="B57" s="141" t="s">
        <v>101</v>
      </c>
      <c r="C57" s="142" t="s">
        <v>92</v>
      </c>
      <c r="D57" s="143">
        <v>100</v>
      </c>
      <c r="E57" s="170" t="s">
        <v>28</v>
      </c>
      <c r="F57" s="143">
        <v>735</v>
      </c>
      <c r="G57" s="146">
        <f>(D57*F57)</f>
        <v>73500</v>
      </c>
    </row>
    <row r="58" spans="1:7" ht="12.75" customHeight="1" x14ac:dyDescent="0.25">
      <c r="A58" s="27"/>
      <c r="B58" s="136" t="s">
        <v>79</v>
      </c>
      <c r="C58" s="137" t="s">
        <v>92</v>
      </c>
      <c r="D58" s="140">
        <v>350</v>
      </c>
      <c r="E58" s="170" t="s">
        <v>28</v>
      </c>
      <c r="F58" s="140">
        <v>800</v>
      </c>
      <c r="G58" s="145">
        <f t="shared" si="1"/>
        <v>280000</v>
      </c>
    </row>
    <row r="59" spans="1:7" ht="12.75" customHeight="1" x14ac:dyDescent="0.25">
      <c r="A59" s="27"/>
      <c r="B59" s="141" t="s">
        <v>45</v>
      </c>
      <c r="C59" s="142" t="s">
        <v>92</v>
      </c>
      <c r="D59" s="143">
        <v>200</v>
      </c>
      <c r="E59" s="170" t="s">
        <v>29</v>
      </c>
      <c r="F59" s="143">
        <v>760</v>
      </c>
      <c r="G59" s="146">
        <f t="shared" si="1"/>
        <v>152000</v>
      </c>
    </row>
    <row r="60" spans="1:7" ht="13.5" customHeight="1" x14ac:dyDescent="0.25">
      <c r="A60" s="28"/>
      <c r="B60" s="77" t="s">
        <v>47</v>
      </c>
      <c r="C60" s="78"/>
      <c r="D60" s="78"/>
      <c r="E60" s="120"/>
      <c r="F60" s="120"/>
      <c r="G60" s="121">
        <f>SUM(G47:G59)</f>
        <v>766928.2</v>
      </c>
    </row>
    <row r="61" spans="1:7" ht="12" customHeight="1" x14ac:dyDescent="0.25">
      <c r="A61" s="24"/>
      <c r="B61" s="80"/>
      <c r="C61" s="81"/>
      <c r="D61" s="81"/>
      <c r="E61" s="92"/>
      <c r="F61" s="82"/>
      <c r="G61" s="82"/>
    </row>
    <row r="62" spans="1:7" ht="12" customHeight="1" x14ac:dyDescent="0.25">
      <c r="A62" s="28"/>
      <c r="B62" s="69" t="s">
        <v>46</v>
      </c>
      <c r="C62" s="70"/>
      <c r="D62" s="71"/>
      <c r="E62" s="71"/>
      <c r="F62" s="72"/>
      <c r="G62" s="72"/>
    </row>
    <row r="63" spans="1:7" ht="24" customHeight="1" x14ac:dyDescent="0.25">
      <c r="A63" s="28"/>
      <c r="B63" s="83" t="s">
        <v>48</v>
      </c>
      <c r="C63" s="84" t="s">
        <v>40</v>
      </c>
      <c r="D63" s="84" t="s">
        <v>41</v>
      </c>
      <c r="E63" s="83" t="s">
        <v>24</v>
      </c>
      <c r="F63" s="84" t="s">
        <v>25</v>
      </c>
      <c r="G63" s="83" t="s">
        <v>26</v>
      </c>
    </row>
    <row r="64" spans="1:7" ht="12.75" customHeight="1" x14ac:dyDescent="0.25">
      <c r="A64" s="27"/>
      <c r="B64" s="91" t="s">
        <v>76</v>
      </c>
      <c r="C64" s="64" t="s">
        <v>73</v>
      </c>
      <c r="D64" s="64">
        <v>1</v>
      </c>
      <c r="E64" s="116" t="s">
        <v>108</v>
      </c>
      <c r="F64" s="171">
        <v>33000</v>
      </c>
      <c r="G64" s="145">
        <f t="shared" ref="G64:G65" si="2">(D64*F64)</f>
        <v>33000</v>
      </c>
    </row>
    <row r="65" spans="1:7" ht="12.75" customHeight="1" x14ac:dyDescent="0.25">
      <c r="A65" s="26"/>
      <c r="B65" s="91" t="s">
        <v>103</v>
      </c>
      <c r="C65" s="64" t="s">
        <v>73</v>
      </c>
      <c r="D65" s="64">
        <v>1</v>
      </c>
      <c r="E65" s="116" t="s">
        <v>108</v>
      </c>
      <c r="F65" s="171">
        <v>20000</v>
      </c>
      <c r="G65" s="145">
        <f t="shared" si="2"/>
        <v>20000</v>
      </c>
    </row>
    <row r="66" spans="1:7" ht="12.75" customHeight="1" x14ac:dyDescent="0.25">
      <c r="A66" s="26"/>
      <c r="B66" s="65" t="s">
        <v>102</v>
      </c>
      <c r="C66" s="64" t="s">
        <v>73</v>
      </c>
      <c r="D66" s="90">
        <f>(50*100)/25</f>
        <v>200</v>
      </c>
      <c r="E66" s="116" t="str">
        <f>+E42</f>
        <v>Febrero</v>
      </c>
      <c r="F66" s="172">
        <v>110</v>
      </c>
      <c r="G66" s="145">
        <f>(D66*F66)</f>
        <v>22000</v>
      </c>
    </row>
    <row r="67" spans="1:7" ht="13.5" customHeight="1" x14ac:dyDescent="0.25">
      <c r="A67" s="28"/>
      <c r="B67" s="93" t="s">
        <v>49</v>
      </c>
      <c r="C67" s="94"/>
      <c r="D67" s="94"/>
      <c r="E67" s="173"/>
      <c r="F67" s="173"/>
      <c r="G67" s="174">
        <f>SUM(G64:G66)</f>
        <v>75000</v>
      </c>
    </row>
    <row r="68" spans="1:7" ht="12" customHeight="1" x14ac:dyDescent="0.25">
      <c r="A68" s="24"/>
      <c r="B68" s="95"/>
      <c r="C68" s="95"/>
      <c r="D68" s="95"/>
      <c r="E68" s="95"/>
      <c r="F68" s="96"/>
      <c r="G68" s="96"/>
    </row>
    <row r="69" spans="1:7" ht="12" customHeight="1" x14ac:dyDescent="0.25">
      <c r="A69" s="26"/>
      <c r="B69" s="97" t="s">
        <v>50</v>
      </c>
      <c r="C69" s="98"/>
      <c r="D69" s="98"/>
      <c r="E69" s="98"/>
      <c r="F69" s="98"/>
      <c r="G69" s="99">
        <f>G22+G43+G60+G67</f>
        <v>1143927.8799999999</v>
      </c>
    </row>
    <row r="70" spans="1:7" ht="12" customHeight="1" x14ac:dyDescent="0.25">
      <c r="A70" s="26"/>
      <c r="B70" s="100" t="s">
        <v>51</v>
      </c>
      <c r="C70" s="101"/>
      <c r="D70" s="101"/>
      <c r="E70" s="101"/>
      <c r="F70" s="101"/>
      <c r="G70" s="102">
        <f>G69*0.05</f>
        <v>57196.394</v>
      </c>
    </row>
    <row r="71" spans="1:7" ht="12" customHeight="1" x14ac:dyDescent="0.25">
      <c r="A71" s="26"/>
      <c r="B71" s="103" t="s">
        <v>52</v>
      </c>
      <c r="C71" s="104"/>
      <c r="D71" s="104"/>
      <c r="E71" s="104"/>
      <c r="F71" s="104"/>
      <c r="G71" s="105">
        <f>G70+G69</f>
        <v>1201124.274</v>
      </c>
    </row>
    <row r="72" spans="1:7" ht="12" customHeight="1" x14ac:dyDescent="0.25">
      <c r="A72" s="26"/>
      <c r="B72" s="100" t="s">
        <v>53</v>
      </c>
      <c r="C72" s="101"/>
      <c r="D72" s="101"/>
      <c r="E72" s="101"/>
      <c r="F72" s="101"/>
      <c r="G72" s="102">
        <f>G12</f>
        <v>1500000</v>
      </c>
    </row>
    <row r="73" spans="1:7" ht="12" customHeight="1" x14ac:dyDescent="0.25">
      <c r="A73" s="26"/>
      <c r="B73" s="106" t="s">
        <v>54</v>
      </c>
      <c r="C73" s="107"/>
      <c r="D73" s="107"/>
      <c r="E73" s="107"/>
      <c r="F73" s="107"/>
      <c r="G73" s="108">
        <f>G72-G71</f>
        <v>298875.72600000002</v>
      </c>
    </row>
    <row r="74" spans="1:7" ht="12" customHeight="1" x14ac:dyDescent="0.25">
      <c r="A74" s="26"/>
      <c r="B74" s="8" t="s">
        <v>55</v>
      </c>
      <c r="C74" s="9"/>
      <c r="D74" s="9"/>
      <c r="E74" s="9"/>
      <c r="F74" s="9"/>
      <c r="G74" s="5"/>
    </row>
    <row r="75" spans="1:7" ht="12.75" customHeight="1" thickBot="1" x14ac:dyDescent="0.3">
      <c r="A75" s="26"/>
      <c r="B75" s="10"/>
      <c r="C75" s="9"/>
      <c r="D75" s="9"/>
      <c r="E75" s="9"/>
      <c r="F75" s="9"/>
      <c r="G75" s="5"/>
    </row>
    <row r="76" spans="1:7" ht="12" customHeight="1" x14ac:dyDescent="0.25">
      <c r="A76" s="26"/>
      <c r="B76" s="14" t="s">
        <v>56</v>
      </c>
      <c r="C76" s="15"/>
      <c r="D76" s="15"/>
      <c r="E76" s="15"/>
      <c r="F76" s="16"/>
      <c r="G76" s="5"/>
    </row>
    <row r="77" spans="1:7" ht="12" customHeight="1" x14ac:dyDescent="0.25">
      <c r="A77" s="26"/>
      <c r="B77" s="17" t="s">
        <v>57</v>
      </c>
      <c r="C77" s="7"/>
      <c r="D77" s="7"/>
      <c r="E77" s="7"/>
      <c r="F77" s="18"/>
      <c r="G77" s="5"/>
    </row>
    <row r="78" spans="1:7" ht="12" customHeight="1" x14ac:dyDescent="0.25">
      <c r="A78" s="26"/>
      <c r="B78" s="17" t="s">
        <v>58</v>
      </c>
      <c r="C78" s="7"/>
      <c r="D78" s="7"/>
      <c r="E78" s="7"/>
      <c r="F78" s="18"/>
      <c r="G78" s="5"/>
    </row>
    <row r="79" spans="1:7" ht="12" customHeight="1" x14ac:dyDescent="0.25">
      <c r="A79" s="26"/>
      <c r="B79" s="17" t="s">
        <v>59</v>
      </c>
      <c r="C79" s="7"/>
      <c r="D79" s="7"/>
      <c r="E79" s="7"/>
      <c r="F79" s="18"/>
      <c r="G79" s="5"/>
    </row>
    <row r="80" spans="1:7" ht="12" customHeight="1" x14ac:dyDescent="0.25">
      <c r="A80" s="26"/>
      <c r="B80" s="17" t="s">
        <v>60</v>
      </c>
      <c r="C80" s="7"/>
      <c r="D80" s="7"/>
      <c r="E80" s="7"/>
      <c r="F80" s="18"/>
      <c r="G80" s="5"/>
    </row>
    <row r="81" spans="1:7" ht="12" customHeight="1" x14ac:dyDescent="0.25">
      <c r="A81" s="26"/>
      <c r="B81" s="17" t="s">
        <v>61</v>
      </c>
      <c r="C81" s="7"/>
      <c r="D81" s="7"/>
      <c r="E81" s="7"/>
      <c r="F81" s="18"/>
      <c r="G81" s="5"/>
    </row>
    <row r="82" spans="1:7" ht="12.75" customHeight="1" thickBot="1" x14ac:dyDescent="0.3">
      <c r="A82" s="26"/>
      <c r="B82" s="19" t="s">
        <v>62</v>
      </c>
      <c r="C82" s="20"/>
      <c r="D82" s="20"/>
      <c r="E82" s="20"/>
      <c r="F82" s="21"/>
      <c r="G82" s="5"/>
    </row>
    <row r="83" spans="1:7" ht="12.75" customHeight="1" x14ac:dyDescent="0.25">
      <c r="A83" s="26"/>
      <c r="B83" s="12"/>
      <c r="C83" s="7"/>
      <c r="D83" s="7"/>
      <c r="E83" s="7"/>
      <c r="F83" s="7"/>
      <c r="G83" s="5"/>
    </row>
    <row r="84" spans="1:7" ht="15" customHeight="1" thickBot="1" x14ac:dyDescent="0.3">
      <c r="A84" s="26"/>
      <c r="B84" s="160" t="s">
        <v>63</v>
      </c>
      <c r="C84" s="161"/>
      <c r="D84" s="30"/>
      <c r="E84" s="2"/>
      <c r="F84" s="2"/>
      <c r="G84" s="5"/>
    </row>
    <row r="85" spans="1:7" ht="12" customHeight="1" x14ac:dyDescent="0.25">
      <c r="A85" s="26"/>
      <c r="B85" s="31" t="s">
        <v>48</v>
      </c>
      <c r="C85" s="32" t="s">
        <v>77</v>
      </c>
      <c r="D85" s="33" t="s">
        <v>64</v>
      </c>
      <c r="E85" s="2"/>
      <c r="F85" s="2"/>
      <c r="G85" s="5"/>
    </row>
    <row r="86" spans="1:7" ht="12" customHeight="1" x14ac:dyDescent="0.25">
      <c r="A86" s="26"/>
      <c r="B86" s="34" t="s">
        <v>65</v>
      </c>
      <c r="C86" s="35">
        <f>+G22</f>
        <v>20000</v>
      </c>
      <c r="D86" s="36">
        <f>(C86/C92)</f>
        <v>1.665106636584384E-2</v>
      </c>
      <c r="E86" s="2"/>
      <c r="F86" s="2"/>
      <c r="G86" s="5"/>
    </row>
    <row r="87" spans="1:7" ht="12" customHeight="1" x14ac:dyDescent="0.25">
      <c r="A87" s="26"/>
      <c r="B87" s="34" t="s">
        <v>66</v>
      </c>
      <c r="C87" s="37">
        <f>+G27</f>
        <v>0</v>
      </c>
      <c r="D87" s="36">
        <v>0</v>
      </c>
      <c r="E87" s="2"/>
      <c r="F87" s="2"/>
      <c r="G87" s="5"/>
    </row>
    <row r="88" spans="1:7" ht="12" customHeight="1" x14ac:dyDescent="0.25">
      <c r="A88" s="26"/>
      <c r="B88" s="34" t="s">
        <v>67</v>
      </c>
      <c r="C88" s="35">
        <f>+G43</f>
        <v>281999.68</v>
      </c>
      <c r="D88" s="36">
        <f>(C88/C92)</f>
        <v>0.23477976934133629</v>
      </c>
      <c r="E88" s="2"/>
      <c r="F88" s="2"/>
      <c r="G88" s="5"/>
    </row>
    <row r="89" spans="1:7" ht="12" customHeight="1" x14ac:dyDescent="0.25">
      <c r="A89" s="26"/>
      <c r="B89" s="34" t="s">
        <v>39</v>
      </c>
      <c r="C89" s="35">
        <f>+G60</f>
        <v>766928.2</v>
      </c>
      <c r="D89" s="36">
        <f>(C89/C92)</f>
        <v>0.63850861780185786</v>
      </c>
      <c r="E89" s="2"/>
      <c r="F89" s="2"/>
      <c r="G89" s="5"/>
    </row>
    <row r="90" spans="1:7" ht="12" customHeight="1" x14ac:dyDescent="0.25">
      <c r="A90" s="26"/>
      <c r="B90" s="34" t="s">
        <v>68</v>
      </c>
      <c r="C90" s="38">
        <f>+G67</f>
        <v>75000</v>
      </c>
      <c r="D90" s="36">
        <f>(C90/C92)</f>
        <v>6.24414988719144E-2</v>
      </c>
      <c r="E90" s="4"/>
      <c r="F90" s="4"/>
      <c r="G90" s="5"/>
    </row>
    <row r="91" spans="1:7" ht="12" customHeight="1" x14ac:dyDescent="0.25">
      <c r="A91" s="26"/>
      <c r="B91" s="34" t="s">
        <v>69</v>
      </c>
      <c r="C91" s="38">
        <f>+G70</f>
        <v>57196.394</v>
      </c>
      <c r="D91" s="36">
        <f>(C91/C92)</f>
        <v>4.7619047619047623E-2</v>
      </c>
      <c r="E91" s="4"/>
      <c r="F91" s="4"/>
      <c r="G91" s="5"/>
    </row>
    <row r="92" spans="1:7" ht="12.75" customHeight="1" thickBot="1" x14ac:dyDescent="0.3">
      <c r="A92" s="26"/>
      <c r="B92" s="39" t="s">
        <v>78</v>
      </c>
      <c r="C92" s="40">
        <f>SUM(C86:C91)</f>
        <v>1201124.274</v>
      </c>
      <c r="D92" s="41">
        <f>SUM(D86:D91)</f>
        <v>1</v>
      </c>
      <c r="E92" s="4"/>
      <c r="F92" s="4"/>
      <c r="G92" s="5"/>
    </row>
    <row r="93" spans="1:7" ht="12" customHeight="1" x14ac:dyDescent="0.25">
      <c r="A93" s="26"/>
      <c r="B93" s="10"/>
      <c r="C93" s="9"/>
      <c r="D93" s="9"/>
      <c r="E93" s="9"/>
      <c r="F93" s="9"/>
      <c r="G93" s="5"/>
    </row>
    <row r="94" spans="1:7" ht="12.75" customHeight="1" x14ac:dyDescent="0.25">
      <c r="A94" s="26"/>
      <c r="B94" s="11"/>
      <c r="C94" s="9"/>
      <c r="D94" s="9"/>
      <c r="E94" s="9"/>
      <c r="F94" s="9"/>
      <c r="G94" s="5"/>
    </row>
    <row r="95" spans="1:7" ht="12" customHeight="1" thickBot="1" x14ac:dyDescent="0.3">
      <c r="A95" s="29"/>
      <c r="B95" s="152"/>
      <c r="C95" s="153" t="s">
        <v>70</v>
      </c>
      <c r="D95" s="154"/>
      <c r="E95" s="155"/>
      <c r="F95" s="3"/>
      <c r="G95" s="5"/>
    </row>
    <row r="96" spans="1:7" ht="12" customHeight="1" x14ac:dyDescent="0.25">
      <c r="A96" s="26"/>
      <c r="B96" s="156" t="s">
        <v>107</v>
      </c>
      <c r="C96" s="157">
        <v>40</v>
      </c>
      <c r="D96" s="157">
        <v>50</v>
      </c>
      <c r="E96" s="158">
        <v>60</v>
      </c>
      <c r="F96" s="22"/>
      <c r="G96" s="6"/>
    </row>
    <row r="97" spans="1:7" ht="12.75" customHeight="1" thickBot="1" x14ac:dyDescent="0.3">
      <c r="A97" s="26"/>
      <c r="B97" s="39" t="s">
        <v>71</v>
      </c>
      <c r="C97" s="40">
        <f>(G71/C96)</f>
        <v>30028.10685</v>
      </c>
      <c r="D97" s="40">
        <f>(G71/D96)</f>
        <v>24022.485479999999</v>
      </c>
      <c r="E97" s="159">
        <f>(G71/E96)</f>
        <v>20018.7379</v>
      </c>
      <c r="F97" s="22"/>
      <c r="G97" s="6"/>
    </row>
    <row r="98" spans="1:7" ht="15.6" customHeight="1" x14ac:dyDescent="0.25">
      <c r="A98" s="26"/>
      <c r="B98" s="13" t="s">
        <v>72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2023-04-27T19:23:46Z</dcterms:modified>
  <cp:category/>
  <cp:contentStatus/>
</cp:coreProperties>
</file>