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4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<sst xmlns="http://schemas.openxmlformats.org/spreadsheetml/2006/main" count="179" uniqueCount="109">
  <si>
    <t>RUBRO O CULTIVO</t>
  </si>
  <si>
    <t>Trigo de Primavera</t>
  </si>
  <si>
    <t>RENDIMIENTO (qqm/Há.)</t>
  </si>
  <si>
    <t>VARIEDAD</t>
  </si>
  <si>
    <t>Crac Baer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</si>
  <si>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</si>
  <si>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</si>
  <si>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</si>
  <si>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</si>
  <si>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</si>
  <si>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</si>
  <si>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</si>
  <si>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</si>
  <si>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</si>
  <si>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</si>
  <si>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</si>
  <si>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</si>
  <si>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</si>
  <si>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</si>
  <si>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</si>
  <si>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</si>
  <si>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</si>
  <si>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</si>
  <si>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</si>
  <si>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</si>
  <si>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</si>
  <si>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</si>
  <si>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</si>
  <si>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</si>
  <si>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</si>
  <si>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</si>
  <si>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Agosto-Septiembre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</si>
  <si>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</si>
  <si>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</si>
  <si>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</si>
  <si>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</si>
  <si>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</si>
  <si>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</si>
  <si>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Julio-Agosto</t>
  </si>
  <si>
    <t>Rastraje (1)</t>
  </si>
  <si>
    <t>Rastraje (2)</t>
  </si>
  <si>
    <t>Vibrocultivador</t>
  </si>
  <si>
    <t xml:space="preserve">Siembra </t>
  </si>
  <si>
    <t>Rodon</t>
  </si>
  <si>
    <t>Septiembre-Octubre</t>
  </si>
  <si>
    <t>Aplicación Pre-emergente</t>
  </si>
  <si>
    <t>Aplicación Post-emergente</t>
  </si>
  <si>
    <t>Aplicación Nitrogeno</t>
  </si>
  <si>
    <t>Aplicación Control Hoja Ancha</t>
  </si>
  <si>
    <t>Octubre-Noviembre</t>
  </si>
  <si>
    <t>Aplicación Insecticida/Fungicida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</si>
  <si>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</si>
  <si>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</si>
  <si>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</si>
  <si>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</si>
  <si>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</si>
  <si>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</si>
  <si>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</si>
  <si>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</si>
  <si>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</si>
  <si>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</si>
  <si>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</si>
  <si>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</si>
  <si>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</si>
  <si>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</si>
  <si>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</si>
  <si>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</si>
  <si>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</si>
  <si>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</si>
  <si>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</si>
  <si>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</si>
  <si>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</si>
  <si>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</si>
  <si>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</si>
  <si>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</si>
  <si>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</si>
  <si>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</si>
  <si>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Seguro Agricola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</si>
  <si>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</si>
  <si>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</si>
  <si>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</si>
  <si>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</si>
  <si>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</si>
  <si>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</si>
  <si>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</si>
  <si>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</si>
  <si>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</si>
  <si>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</si>
  <si>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</si>
  <si>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</si>
  <si>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</si>
  <si>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</si>
  <si>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</si>
  <si>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</si>
  <si>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</si>
  <si>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</si>
  <si>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</si>
  <si>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</si>
  <si>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</si>
  <si>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</si>
  <si>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</si>
  <si>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</si>
  <si>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</si>
  <si>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Costo unitario ($/qqm) (*)</t>
  </si>
  <si>
    <t>(*): Este valor representa el valor mìnimo de venta del producto</t>
  </si>
  <si>
    <t>COLLIPULLI</t>
  </si>
  <si>
    <t>COLLIPULLI/ERCILLA</t>
  </si>
  <si>
    <t>Junio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</si>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</sst>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0" fillId="0" borderId="0" applyFont="0" applyFill="0" applyBorder="0" applyAlignment="0" applyProtection="0"/>
    <xf numFmtId="164" fontId="11" fillId="0" borderId="2" applyFont="0" applyFill="0" applyBorder="0" applyAlignment="0" applyProtection="0"/>
    <xf numFmtId="0" fontId="12" fillId="0" borderId="2"/>
  </cellStyleXfs>
  <cellXfs count="174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5" fillId="8" borderId="8" xfId="0" applyFont="1" applyFill="1" applyBorder="1"/>
    <xf numFmtId="49" fontId="14" fillId="7" borderId="4" xfId="0" applyNumberFormat="1" applyFont="1" applyFill="1" applyBorder="1" applyAlignment="1">
      <alignment vertical="center"/>
    </xf>
    <xf numFmtId="49" fontId="14" fillId="7" borderId="3" xfId="0" applyNumberFormat="1" applyFont="1" applyFill="1" applyBorder="1" applyAlignment="1">
      <alignment vertical="center"/>
    </xf>
    <xf numFmtId="49" fontId="15" fillId="7" borderId="5" xfId="0" applyNumberFormat="1" applyFont="1" applyFill="1" applyBorder="1"/>
    <xf numFmtId="49" fontId="14" fillId="2" borderId="51" xfId="0" applyNumberFormat="1" applyFont="1" applyFill="1" applyBorder="1" applyAlignment="1">
      <alignment vertical="center"/>
    </xf>
    <xf numFmtId="3" fontId="14" fillId="2" borderId="30" xfId="0" applyNumberFormat="1" applyFont="1" applyFill="1" applyBorder="1" applyAlignment="1">
      <alignment vertical="center"/>
    </xf>
    <xf numFmtId="9" fontId="15" fillId="2" borderId="52" xfId="0" applyNumberFormat="1" applyFont="1" applyFill="1" applyBorder="1"/>
    <xf numFmtId="0" fontId="14" fillId="2" borderId="30" xfId="0" applyNumberFormat="1" applyFont="1" applyFill="1" applyBorder="1" applyAlignment="1">
      <alignment vertical="center"/>
    </xf>
    <xf numFmtId="166" fontId="14" fillId="2" borderId="30" xfId="0" applyNumberFormat="1" applyFont="1" applyFill="1" applyBorder="1" applyAlignment="1">
      <alignment vertical="center"/>
    </xf>
    <xf numFmtId="49" fontId="14" fillId="7" borderId="53" xfId="0" applyNumberFormat="1" applyFont="1" applyFill="1" applyBorder="1" applyAlignment="1">
      <alignment vertical="center"/>
    </xf>
    <xf numFmtId="166" fontId="14" fillId="7" borderId="54" xfId="0" applyNumberFormat="1" applyFont="1" applyFill="1" applyBorder="1" applyAlignment="1">
      <alignment vertical="center"/>
    </xf>
    <xf numFmtId="9" fontId="14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0" fillId="0" borderId="0" xfId="0" applyNumberFormat="1" applyFont="1" applyFill="1"/>
    <xf numFmtId="49" fontId="16" fillId="3" borderId="23" xfId="0" applyNumberFormat="1" applyFont="1" applyFill="1" applyBorder="1" applyAlignment="1">
      <alignment vertical="center" wrapText="1"/>
    </xf>
    <xf numFmtId="0" fontId="15" fillId="2" borderId="24" xfId="0" applyFont="1" applyFill="1" applyBorder="1"/>
    <xf numFmtId="49" fontId="15" fillId="2" borderId="23" xfId="0" applyNumberFormat="1" applyFont="1" applyFill="1" applyBorder="1" applyAlignment="1">
      <alignment vertical="center" wrapText="1"/>
    </xf>
    <xf numFmtId="49" fontId="15" fillId="2" borderId="23" xfId="0" applyNumberFormat="1" applyFont="1" applyFill="1" applyBorder="1"/>
    <xf numFmtId="0" fontId="15" fillId="2" borderId="23" xfId="0" applyFont="1" applyFill="1" applyBorder="1"/>
    <xf numFmtId="0" fontId="17" fillId="0" borderId="23" xfId="0" applyFont="1" applyBorder="1" applyAlignment="1">
      <alignment horizontal="left"/>
    </xf>
    <xf numFmtId="0" fontId="15" fillId="2" borderId="22" xfId="0" applyFont="1" applyFill="1" applyBorder="1" applyAlignment="1">
      <alignment wrapText="1"/>
    </xf>
    <xf numFmtId="14" fontId="15" fillId="2" borderId="22" xfId="0" applyNumberFormat="1" applyFont="1" applyFill="1" applyBorder="1"/>
    <xf numFmtId="0" fontId="15" fillId="2" borderId="28" xfId="0" applyFont="1" applyFill="1" applyBorder="1"/>
    <xf numFmtId="0" fontId="15" fillId="2" borderId="22" xfId="0" applyFont="1" applyFill="1" applyBorder="1"/>
    <xf numFmtId="0" fontId="15" fillId="2" borderId="22" xfId="0" applyFont="1" applyFill="1" applyBorder="1" applyAlignment="1">
      <alignment horizontal="justify" wrapText="1"/>
    </xf>
    <xf numFmtId="0" fontId="15" fillId="2" borderId="31" xfId="0" applyFont="1" applyFill="1" applyBorder="1"/>
    <xf numFmtId="0" fontId="15" fillId="2" borderId="32" xfId="0" applyFont="1" applyFill="1" applyBorder="1" applyAlignment="1">
      <alignment horizontal="left"/>
    </xf>
    <xf numFmtId="0" fontId="15" fillId="2" borderId="32" xfId="0" applyFont="1" applyFill="1" applyBorder="1"/>
    <xf numFmtId="49" fontId="16" fillId="5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49" fontId="16" fillId="3" borderId="30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Border="1" applyAlignment="1">
      <alignment horizontal="center"/>
    </xf>
    <xf numFmtId="3" fontId="20" fillId="0" borderId="36" xfId="0" applyNumberFormat="1" applyFont="1" applyBorder="1"/>
    <xf numFmtId="49" fontId="18" fillId="3" borderId="30" xfId="0" applyNumberFormat="1" applyFont="1" applyFill="1" applyBorder="1" applyAlignment="1">
      <alignment vertical="center"/>
    </xf>
    <xf numFmtId="0" fontId="18" fillId="3" borderId="30" xfId="0" applyFont="1" applyFill="1" applyBorder="1" applyAlignment="1">
      <alignment horizontal="center" vertical="center"/>
    </xf>
    <xf numFmtId="49" fontId="16" fillId="5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/>
    </xf>
    <xf numFmtId="0" fontId="15" fillId="2" borderId="37" xfId="0" applyFont="1" applyFill="1" applyBorder="1" applyAlignment="1">
      <alignment horizontal="center" vertical="center"/>
    </xf>
    <xf numFmtId="49" fontId="18" fillId="3" borderId="37" xfId="0" applyNumberFormat="1" applyFont="1" applyFill="1" applyBorder="1" applyAlignment="1">
      <alignment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vertical="center"/>
    </xf>
    <xf numFmtId="0" fontId="15" fillId="2" borderId="40" xfId="0" applyFont="1" applyFill="1" applyBorder="1"/>
    <xf numFmtId="0" fontId="15" fillId="2" borderId="41" xfId="0" applyFont="1" applyFill="1" applyBorder="1"/>
    <xf numFmtId="3" fontId="15" fillId="2" borderId="41" xfId="0" applyNumberFormat="1" applyFont="1" applyFill="1" applyBorder="1"/>
    <xf numFmtId="49" fontId="16" fillId="3" borderId="34" xfId="0" applyNumberFormat="1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Fill="1" applyBorder="1"/>
    <xf numFmtId="3" fontId="20" fillId="0" borderId="36" xfId="0" applyNumberFormat="1" applyFont="1" applyFill="1" applyBorder="1" applyAlignment="1">
      <alignment horizontal="right"/>
    </xf>
    <xf numFmtId="3" fontId="15" fillId="0" borderId="30" xfId="0" applyNumberFormat="1" applyFont="1" applyFill="1" applyBorder="1" applyAlignment="1">
      <alignment horizontal="right" wrapText="1"/>
    </xf>
    <xf numFmtId="3" fontId="17" fillId="0" borderId="36" xfId="0" applyNumberFormat="1" applyFont="1" applyFill="1" applyBorder="1" applyAlignment="1">
      <alignment horizontal="left"/>
    </xf>
    <xf numFmtId="3" fontId="17" fillId="0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wrapText="1"/>
    </xf>
    <xf numFmtId="0" fontId="15" fillId="2" borderId="41" xfId="0" applyFont="1" applyFill="1" applyBorder="1" applyAlignment="1">
      <alignment horizontal="center"/>
    </xf>
    <xf numFmtId="49" fontId="18" fillId="3" borderId="42" xfId="0" applyNumberFormat="1" applyFont="1" applyFill="1" applyBorder="1" applyAlignment="1">
      <alignment vertical="center"/>
    </xf>
    <xf numFmtId="0" fontId="18" fillId="3" borderId="42" xfId="0" applyFont="1" applyFill="1" applyBorder="1" applyAlignment="1">
      <alignment horizontal="center" vertical="center"/>
    </xf>
    <xf numFmtId="0" fontId="15" fillId="2" borderId="43" xfId="0" applyFont="1" applyFill="1" applyBorder="1"/>
    <xf numFmtId="3" fontId="15" fillId="2" borderId="43" xfId="0" applyNumberFormat="1" applyFont="1" applyFill="1" applyBorder="1"/>
    <xf numFmtId="49" fontId="16" fillId="5" borderId="44" xfId="0" applyNumberFormat="1" applyFont="1" applyFill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165" fontId="16" fillId="5" borderId="46" xfId="0" applyNumberFormat="1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vertical="center"/>
    </xf>
    <xf numFmtId="0" fontId="16" fillId="3" borderId="37" xfId="0" applyFont="1" applyFill="1" applyBorder="1" applyAlignment="1">
      <alignment vertical="center"/>
    </xf>
    <xf numFmtId="165" fontId="16" fillId="3" borderId="48" xfId="0" applyNumberFormat="1" applyFont="1" applyFill="1" applyBorder="1" applyAlignment="1">
      <alignment vertical="center"/>
    </xf>
    <xf numFmtId="49" fontId="16" fillId="5" borderId="47" xfId="0" applyNumberFormat="1" applyFont="1" applyFill="1" applyBorder="1" applyAlignment="1">
      <alignment vertical="center"/>
    </xf>
    <xf numFmtId="0" fontId="16" fillId="5" borderId="37" xfId="0" applyFont="1" applyFill="1" applyBorder="1" applyAlignment="1">
      <alignment vertical="center"/>
    </xf>
    <xf numFmtId="165" fontId="16" fillId="5" borderId="48" xfId="0" applyNumberFormat="1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0" xfId="0" applyFont="1" applyFill="1" applyBorder="1" applyAlignment="1">
      <alignment vertical="center"/>
    </xf>
    <xf numFmtId="165" fontId="16" fillId="5" borderId="50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horizontal="left"/>
    </xf>
    <xf numFmtId="17" fontId="17" fillId="0" borderId="23" xfId="0" applyNumberFormat="1" applyFont="1" applyBorder="1" applyAlignment="1">
      <alignment horizontal="left"/>
    </xf>
    <xf numFmtId="3" fontId="17" fillId="9" borderId="23" xfId="0" applyNumberFormat="1" applyFont="1" applyFill="1" applyBorder="1" applyAlignment="1">
      <alignment horizontal="left"/>
    </xf>
    <xf numFmtId="167" fontId="17" fillId="0" borderId="23" xfId="1" applyNumberFormat="1" applyFont="1" applyBorder="1" applyAlignment="1"/>
    <xf numFmtId="0" fontId="17" fillId="0" borderId="23" xfId="0" applyFont="1" applyBorder="1" applyAlignment="1">
      <alignment horizontal="left" wrapText="1"/>
    </xf>
    <xf numFmtId="0" fontId="17" fillId="0" borderId="23" xfId="0" applyFont="1" applyFill="1" applyBorder="1" applyAlignment="1">
      <alignment horizontal="left"/>
    </xf>
    <xf numFmtId="0" fontId="17" fillId="9" borderId="23" xfId="0" applyFont="1" applyFill="1" applyBorder="1" applyAlignment="1">
      <alignment horizontal="left"/>
    </xf>
    <xf numFmtId="0" fontId="17" fillId="0" borderId="23" xfId="0" applyFont="1" applyFill="1" applyBorder="1" applyAlignment="1">
      <alignment horizontal="left" wrapText="1"/>
    </xf>
    <xf numFmtId="3" fontId="20" fillId="0" borderId="36" xfId="0" applyNumberFormat="1" applyFont="1" applyBorder="1" applyAlignment="1">
      <alignment horizontal="right"/>
    </xf>
    <xf numFmtId="3" fontId="20" fillId="0" borderId="21" xfId="0" applyNumberFormat="1" applyFont="1" applyBorder="1" applyAlignment="1" applyProtection="1">
      <alignment horizontal="right"/>
      <protection hidden="1"/>
    </xf>
    <xf numFmtId="0" fontId="18" fillId="3" borderId="30" xfId="0" applyFont="1" applyFill="1" applyBorder="1" applyAlignment="1">
      <alignment horizontal="right" vertical="center"/>
    </xf>
    <xf numFmtId="3" fontId="18" fillId="3" borderId="30" xfId="0" applyNumberFormat="1" applyFont="1" applyFill="1" applyBorder="1" applyAlignment="1">
      <alignment horizontal="right" vertical="center"/>
    </xf>
    <xf numFmtId="0" fontId="18" fillId="3" borderId="37" xfId="0" applyFont="1" applyFill="1" applyBorder="1" applyAlignment="1">
      <alignment horizontal="right" vertical="center"/>
    </xf>
    <xf numFmtId="3" fontId="18" fillId="3" borderId="37" xfId="0" applyNumberFormat="1" applyFont="1" applyFill="1" applyBorder="1" applyAlignment="1">
      <alignment horizontal="right" vertical="center"/>
    </xf>
    <xf numFmtId="3" fontId="20" fillId="0" borderId="59" xfId="0" applyNumberFormat="1" applyFont="1" applyFill="1" applyBorder="1" applyAlignment="1">
      <alignment horizontal="left" vertical="center" wrapText="1"/>
    </xf>
    <xf numFmtId="49" fontId="15" fillId="0" borderId="30" xfId="0" applyNumberFormat="1" applyFont="1" applyFill="1" applyBorder="1" applyAlignment="1">
      <alignment wrapText="1"/>
    </xf>
    <xf numFmtId="3" fontId="17" fillId="0" borderId="57" xfId="0" applyNumberFormat="1" applyFont="1" applyFill="1" applyBorder="1" applyAlignment="1">
      <alignment horizontal="left"/>
    </xf>
    <xf numFmtId="3" fontId="15" fillId="0" borderId="60" xfId="0" applyNumberFormat="1" applyFont="1" applyFill="1" applyBorder="1" applyAlignment="1">
      <alignment horizontal="right" wrapText="1"/>
    </xf>
    <xf numFmtId="3" fontId="15" fillId="0" borderId="58" xfId="0" applyNumberFormat="1" applyFont="1" applyFill="1" applyBorder="1" applyAlignment="1">
      <alignment horizontal="right" wrapText="1"/>
    </xf>
    <xf numFmtId="3" fontId="15" fillId="0" borderId="59" xfId="3" applyNumberFormat="1" applyFont="1" applyBorder="1" applyAlignment="1">
      <alignment horizontal="left"/>
    </xf>
    <xf numFmtId="3" fontId="15" fillId="0" borderId="59" xfId="3" applyNumberFormat="1" applyFont="1" applyBorder="1" applyAlignment="1">
      <alignment horizontal="center"/>
    </xf>
    <xf numFmtId="3" fontId="15" fillId="0" borderId="59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left"/>
    </xf>
    <xf numFmtId="3" fontId="15" fillId="0" borderId="36" xfId="3" applyNumberFormat="1" applyFont="1" applyBorder="1" applyAlignment="1">
      <alignment horizontal="center"/>
    </xf>
    <xf numFmtId="3" fontId="15" fillId="0" borderId="36" xfId="3" applyNumberFormat="1" applyFont="1" applyBorder="1" applyAlignment="1">
      <alignment horizontal="right"/>
    </xf>
    <xf numFmtId="3" fontId="15" fillId="0" borderId="57" xfId="3" applyNumberFormat="1" applyFont="1" applyBorder="1" applyAlignment="1">
      <alignment horizontal="left"/>
    </xf>
    <xf numFmtId="3" fontId="15" fillId="0" borderId="57" xfId="3" applyNumberFormat="1" applyFont="1" applyBorder="1" applyAlignment="1">
      <alignment horizontal="center"/>
    </xf>
    <xf numFmtId="3" fontId="15" fillId="0" borderId="57" xfId="3" applyNumberFormat="1" applyFont="1" applyBorder="1" applyAlignment="1">
      <alignment horizontal="right"/>
    </xf>
    <xf numFmtId="3" fontId="15" fillId="2" borderId="60" xfId="0" applyNumberFormat="1" applyFont="1" applyFill="1" applyBorder="1" applyAlignment="1">
      <alignment horizontal="right"/>
    </xf>
    <xf numFmtId="3" fontId="15" fillId="2" borderId="30" xfId="0" applyNumberFormat="1" applyFont="1" applyFill="1" applyBorder="1" applyAlignment="1">
      <alignment horizontal="right"/>
    </xf>
    <xf numFmtId="3" fontId="15" fillId="2" borderId="58" xfId="0" applyNumberFormat="1" applyFont="1" applyFill="1" applyBorder="1" applyAlignment="1">
      <alignment horizontal="right"/>
    </xf>
    <xf numFmtId="49" fontId="15" fillId="0" borderId="60" xfId="0" applyNumberFormat="1" applyFont="1" applyFill="1" applyBorder="1" applyAlignment="1">
      <alignment horizontal="center" vertical="top" wrapText="1"/>
    </xf>
    <xf numFmtId="49" fontId="15" fillId="0" borderId="30" xfId="0" applyNumberFormat="1" applyFont="1" applyFill="1" applyBorder="1" applyAlignment="1">
      <alignment horizontal="center" vertical="top" wrapText="1"/>
    </xf>
    <xf numFmtId="49" fontId="15" fillId="0" borderId="58" xfId="0" applyNumberFormat="1" applyFont="1" applyFill="1" applyBorder="1" applyAlignment="1">
      <alignment horizontal="center" vertical="top" wrapText="1"/>
    </xf>
    <xf numFmtId="169" fontId="15" fillId="0" borderId="60" xfId="0" applyNumberFormat="1" applyFont="1" applyFill="1" applyBorder="1" applyAlignment="1">
      <alignment horizontal="center" vertical="top" wrapText="1"/>
    </xf>
    <xf numFmtId="169" fontId="15" fillId="0" borderId="30" xfId="0" applyNumberFormat="1" applyFont="1" applyFill="1" applyBorder="1" applyAlignment="1">
      <alignment horizontal="center" vertical="top" wrapText="1"/>
    </xf>
    <xf numFmtId="0" fontId="15" fillId="0" borderId="58" xfId="0" applyNumberFormat="1" applyFont="1" applyFill="1" applyBorder="1" applyAlignment="1">
      <alignment horizontal="center" vertical="top" wrapText="1"/>
    </xf>
    <xf numFmtId="170" fontId="15" fillId="0" borderId="36" xfId="3" applyNumberFormat="1" applyFont="1" applyBorder="1" applyAlignment="1">
      <alignment horizontal="center"/>
    </xf>
    <xf numFmtId="4" fontId="15" fillId="0" borderId="36" xfId="3" applyNumberFormat="1" applyFont="1" applyBorder="1" applyAlignment="1">
      <alignment horizontal="center"/>
    </xf>
    <xf numFmtId="3" fontId="20" fillId="0" borderId="57" xfId="0" applyNumberFormat="1" applyFont="1" applyBorder="1" applyAlignment="1">
      <alignment horizontal="right"/>
    </xf>
    <xf numFmtId="3" fontId="20" fillId="9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right"/>
    </xf>
    <xf numFmtId="0" fontId="18" fillId="3" borderId="42" xfId="0" applyFont="1" applyFill="1" applyBorder="1" applyAlignment="1">
      <alignment horizontal="right" vertical="center"/>
    </xf>
    <xf numFmtId="3" fontId="18" fillId="3" borderId="42" xfId="0" applyNumberFormat="1" applyFont="1" applyFill="1" applyBorder="1" applyAlignment="1">
      <alignment horizontal="right" vertical="center"/>
    </xf>
    <xf numFmtId="3" fontId="20" fillId="0" borderId="36" xfId="0" applyNumberFormat="1" applyFont="1" applyBorder="1" applyAlignment="1">
      <alignment horizontal="center" vertical="center"/>
    </xf>
    <xf numFmtId="168" fontId="17" fillId="0" borderId="36" xfId="1" applyNumberFormat="1" applyFont="1" applyBorder="1" applyAlignment="1">
      <alignment horizontal="center" vertical="center"/>
    </xf>
    <xf numFmtId="0" fontId="15" fillId="2" borderId="32" xfId="0" applyFont="1" applyFill="1" applyBorder="1" applyAlignment="1">
      <alignment horizontal="right"/>
    </xf>
    <xf numFmtId="3" fontId="15" fillId="2" borderId="32" xfId="0" applyNumberFormat="1" applyFont="1" applyFill="1" applyBorder="1" applyAlignment="1">
      <alignment horizontal="right"/>
    </xf>
    <xf numFmtId="49" fontId="13" fillId="8" borderId="6" xfId="0" applyNumberFormat="1" applyFont="1" applyFill="1" applyBorder="1" applyAlignment="1">
      <alignment vertical="center"/>
    </xf>
    <xf numFmtId="0" fontId="14" fillId="8" borderId="7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wrapText="1"/>
    </xf>
    <xf numFmtId="0" fontId="15" fillId="2" borderId="23" xfId="0" applyFont="1" applyFill="1" applyBorder="1" applyAlignment="1">
      <alignment wrapText="1"/>
    </xf>
    <xf numFmtId="49" fontId="18" fillId="3" borderId="23" xfId="0" applyNumberFormat="1" applyFont="1" applyFill="1" applyBorder="1" applyAlignment="1">
      <alignment wrapText="1"/>
    </xf>
    <xf numFmtId="0" fontId="18" fillId="4" borderId="23" xfId="0" applyFont="1" applyFill="1" applyBorder="1" applyAlignment="1">
      <alignment wrapText="1"/>
    </xf>
    <xf numFmtId="49" fontId="15" fillId="2" borderId="23" xfId="0" applyNumberFormat="1" applyFont="1" applyFill="1" applyBorder="1" applyAlignment="1"/>
    <xf numFmtId="0" fontId="15" fillId="2" borderId="23" xfId="0" applyFont="1" applyFill="1" applyBorder="1" applyAlignment="1"/>
    <xf numFmtId="49" fontId="19" fillId="3" borderId="30" xfId="0" applyNumberFormat="1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16" fillId="8" borderId="2" xfId="0" applyFont="1" applyFill="1" applyBorder="1" applyAlignment="1">
      <alignment vertical="center"/>
    </xf>
    <xf numFmtId="0" fontId="16" fillId="8" borderId="17" xfId="0" applyFont="1" applyFill="1" applyBorder="1" applyAlignment="1">
      <alignment vertical="center"/>
    </xf>
    <xf numFmtId="49" fontId="14" fillId="7" borderId="18" xfId="0" applyNumberFormat="1" applyFont="1" applyFill="1" applyBorder="1" applyAlignment="1">
      <alignment vertical="center"/>
    </xf>
    <xf numFmtId="0" fontId="14" fillId="7" borderId="19" xfId="0" applyNumberFormat="1" applyFont="1" applyFill="1" applyBorder="1" applyAlignment="1">
      <alignment vertical="center"/>
    </xf>
    <xf numFmtId="0" fontId="14" fillId="7" borderId="20" xfId="0" applyNumberFormat="1" applyFont="1" applyFill="1" applyBorder="1" applyAlignment="1">
      <alignment vertical="center"/>
    </xf>
    <xf numFmtId="166" fontId="14" fillId="7" borderId="55" xfId="0" applyNumberFormat="1" applyFont="1" applyFill="1" applyBorder="1" applyAlignment="1">
      <alignment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283918</xdr:colOff>
      <xdr:row>1</xdr:row>
      <xdr:rowOff>9158</xdr:rowOff>
    </xdr:from>
    <xdr:to>
      <xdr:col>6</xdr:col>
      <xdr:colOff>1126514</xdr:colOff>
      <xdr:row>8</xdr:row>
      <xdr:rowOff>14277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918" y="201490"/>
          <a:ext cx="6356106" cy="1351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F88" sqref="F8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4"/>
      <c r="B1" s="24"/>
      <c r="C1" s="24"/>
      <c r="D1" s="24"/>
      <c r="E1" s="24"/>
      <c r="F1" s="24"/>
      <c r="G1" s="24"/>
    </row>
    <row r="2" spans="1:7" ht="15" customHeight="1" x14ac:dyDescent="0.25">
      <c r="A2" s="24"/>
      <c r="B2" s="24"/>
      <c r="C2" s="24"/>
      <c r="D2" s="24"/>
      <c r="E2" s="24"/>
      <c r="F2" s="24"/>
      <c r="G2" s="24"/>
    </row>
    <row r="3" spans="1:7" ht="15" customHeight="1" x14ac:dyDescent="0.25">
      <c r="A3" s="24"/>
      <c r="B3" s="24"/>
      <c r="C3" s="24"/>
      <c r="D3" s="24"/>
      <c r="E3" s="24"/>
      <c r="F3" s="24"/>
      <c r="G3" s="24"/>
    </row>
    <row r="4" spans="1:7" ht="15" customHeight="1" x14ac:dyDescent="0.25">
      <c r="A4" s="24"/>
      <c r="B4" s="24"/>
      <c r="C4" s="24"/>
      <c r="D4" s="24"/>
      <c r="E4" s="24"/>
      <c r="F4" s="24"/>
      <c r="G4" s="24"/>
    </row>
    <row r="5" spans="1:7" ht="15" customHeight="1" x14ac:dyDescent="0.25">
      <c r="A5" s="24"/>
      <c r="B5" s="24"/>
      <c r="C5" s="24"/>
      <c r="D5" s="24"/>
      <c r="E5" s="24"/>
      <c r="F5" s="24"/>
      <c r="G5" s="24"/>
    </row>
    <row r="6" spans="1:7" ht="15" customHeight="1" x14ac:dyDescent="0.25">
      <c r="A6" s="24"/>
      <c r="B6" s="24"/>
      <c r="C6" s="24"/>
      <c r="D6" s="24"/>
      <c r="E6" s="24"/>
      <c r="F6" s="24"/>
      <c r="G6" s="24"/>
    </row>
    <row r="7" spans="1:7" ht="15" customHeight="1" x14ac:dyDescent="0.25">
      <c r="A7" s="24"/>
      <c r="B7" s="24"/>
      <c r="C7" s="24"/>
      <c r="D7" s="24"/>
      <c r="E7" s="24"/>
      <c r="F7" s="24"/>
      <c r="G7" s="24"/>
    </row>
    <row r="8" spans="1:7" ht="15" customHeight="1" x14ac:dyDescent="0.25">
      <c r="A8" s="24"/>
      <c r="B8" s="25"/>
      <c r="C8" s="25"/>
      <c r="D8" s="24"/>
      <c r="E8" s="25"/>
      <c r="F8" s="25"/>
      <c r="G8" s="25"/>
    </row>
    <row r="9" spans="1:7" ht="12" customHeight="1" x14ac:dyDescent="0.25">
      <c r="A9" s="26"/>
      <c r="B9" s="46" t="s">
        <v>0</v>
      </c>
      <c r="C9" s="112" t="s">
        <v>1</v>
      </c>
      <c r="D9" s="47"/>
      <c r="E9" s="160" t="s">
        <v>2</v>
      </c>
      <c r="F9" s="161"/>
      <c r="G9" s="108">
        <v>50</v>
      </c>
    </row>
    <row r="10" spans="1:7" ht="12" customHeight="1" x14ac:dyDescent="0.25">
      <c r="A10" s="26"/>
      <c r="B10" s="48" t="s">
        <v>3</v>
      </c>
      <c r="C10" s="113" t="s">
        <v>4</v>
      </c>
      <c r="D10" s="47"/>
      <c r="E10" s="158" t="s">
        <v>5</v>
      </c>
      <c r="F10" s="159"/>
      <c r="G10" s="109" t="s">
        <v>6</v>
      </c>
    </row>
    <row r="11" spans="1:7" ht="12" customHeight="1" x14ac:dyDescent="0.25">
      <c r="A11" s="26"/>
      <c r="B11" s="48" t="s">
        <v>7</v>
      </c>
      <c r="C11" s="51" t="s">
        <v>8</v>
      </c>
      <c r="D11" s="47"/>
      <c r="E11" s="158" t="s">
        <v>9</v>
      </c>
      <c r="F11" s="159"/>
      <c r="G11" s="110">
        <v>30000</v>
      </c>
    </row>
    <row r="12" spans="1:7" ht="12" customHeight="1" x14ac:dyDescent="0.25">
      <c r="A12" s="26"/>
      <c r="B12" s="48" t="s">
        <v>10</v>
      </c>
      <c r="C12" s="51" t="s">
        <v>11</v>
      </c>
      <c r="D12" s="47"/>
      <c r="E12" s="49" t="s">
        <v>12</v>
      </c>
      <c r="F12" s="50"/>
      <c r="G12" s="111">
        <f>G9*G11</f>
        <v>1500000</v>
      </c>
    </row>
    <row r="13" spans="1:7" ht="12" customHeight="1" x14ac:dyDescent="0.25">
      <c r="A13" s="26"/>
      <c r="B13" s="48" t="s">
        <v>13</v>
      </c>
      <c r="C13" s="114" t="s">
        <v>105</v>
      </c>
      <c r="D13" s="47"/>
      <c r="E13" s="158" t="s">
        <v>14</v>
      </c>
      <c r="F13" s="159"/>
      <c r="G13" s="51" t="s">
        <v>15</v>
      </c>
    </row>
    <row r="14" spans="1:7" ht="12" customHeight="1" x14ac:dyDescent="0.25">
      <c r="A14" s="26"/>
      <c r="B14" s="48" t="s">
        <v>16</v>
      </c>
      <c r="C14" s="115" t="s">
        <v>106</v>
      </c>
      <c r="D14" s="47"/>
      <c r="E14" s="158" t="s">
        <v>17</v>
      </c>
      <c r="F14" s="159"/>
      <c r="G14" s="109" t="s">
        <v>6</v>
      </c>
    </row>
    <row r="15" spans="1:7" ht="12" customHeight="1" x14ac:dyDescent="0.25">
      <c r="A15" s="26"/>
      <c r="B15" s="48" t="s">
        <v>18</v>
      </c>
      <c r="C15" s="109">
        <v>44592</v>
      </c>
      <c r="D15" s="47"/>
      <c r="E15" s="162" t="s">
        <v>19</v>
      </c>
      <c r="F15" s="163"/>
      <c r="G15" s="51" t="s">
        <v>20</v>
      </c>
    </row>
    <row r="16" spans="1:7" ht="12" customHeight="1" x14ac:dyDescent="0.25">
      <c r="A16" s="24"/>
      <c r="B16" s="52"/>
      <c r="C16" s="53"/>
      <c r="D16" s="54"/>
      <c r="E16" s="55"/>
      <c r="F16" s="55"/>
      <c r="G16" s="56"/>
    </row>
    <row r="17" spans="1:255" ht="12" customHeight="1" x14ac:dyDescent="0.25">
      <c r="A17" s="27"/>
      <c r="B17" s="164" t="s">
        <v>21</v>
      </c>
      <c r="C17" s="165"/>
      <c r="D17" s="165"/>
      <c r="E17" s="165"/>
      <c r="F17" s="165"/>
      <c r="G17" s="165"/>
    </row>
    <row r="18" spans="1:255" ht="12" customHeight="1" x14ac:dyDescent="0.25">
      <c r="A18" s="24"/>
      <c r="B18" s="57"/>
      <c r="C18" s="58"/>
      <c r="D18" s="58"/>
      <c r="E18" s="58"/>
      <c r="F18" s="59"/>
      <c r="G18" s="59"/>
    </row>
    <row r="19" spans="1:255" ht="12" customHeight="1" x14ac:dyDescent="0.25">
      <c r="A19" s="28"/>
      <c r="B19" s="60" t="s">
        <v>22</v>
      </c>
      <c r="C19" s="61"/>
      <c r="D19" s="62"/>
      <c r="E19" s="62"/>
      <c r="F19" s="62"/>
      <c r="G19" s="62"/>
    </row>
    <row r="20" spans="1:255" ht="24" customHeight="1" x14ac:dyDescent="0.25">
      <c r="A20" s="27"/>
      <c r="B20" s="63" t="s">
        <v>23</v>
      </c>
      <c r="C20" s="63" t="s">
        <v>24</v>
      </c>
      <c r="D20" s="63" t="s">
        <v>25</v>
      </c>
      <c r="E20" s="63" t="s">
        <v>26</v>
      </c>
      <c r="F20" s="63" t="s">
        <v>27</v>
      </c>
      <c r="G20" s="63" t="s">
        <v>28</v>
      </c>
    </row>
    <row r="21" spans="1:255" ht="12.75" customHeight="1" x14ac:dyDescent="0.25">
      <c r="A21" s="27"/>
      <c r="B21" s="108" t="s">
        <v>29</v>
      </c>
      <c r="C21" s="152" t="s">
        <v>30</v>
      </c>
      <c r="D21" s="153">
        <v>1</v>
      </c>
      <c r="E21" s="116" t="s">
        <v>31</v>
      </c>
      <c r="F21" s="116">
        <v>20000</v>
      </c>
      <c r="G21" s="117">
        <f>D21*F21</f>
        <v>20000</v>
      </c>
    </row>
    <row r="22" spans="1:255" ht="12.75" customHeight="1" x14ac:dyDescent="0.25">
      <c r="A22" s="27"/>
      <c r="B22" s="66" t="s">
        <v>32</v>
      </c>
      <c r="C22" s="67"/>
      <c r="D22" s="118"/>
      <c r="E22" s="118"/>
      <c r="F22" s="118"/>
      <c r="G22" s="119">
        <f>SUM(G21:G21)</f>
        <v>20000</v>
      </c>
    </row>
    <row r="23" spans="1:255" ht="12" customHeight="1" x14ac:dyDescent="0.25">
      <c r="A23" s="24"/>
      <c r="B23" s="57"/>
      <c r="C23" s="59"/>
      <c r="D23" s="59"/>
      <c r="E23" s="154"/>
      <c r="F23" s="155"/>
      <c r="G23" s="155"/>
    </row>
    <row r="24" spans="1:255" ht="12" customHeight="1" x14ac:dyDescent="0.25">
      <c r="A24" s="28"/>
      <c r="B24" s="68" t="s">
        <v>33</v>
      </c>
      <c r="C24" s="69"/>
      <c r="D24" s="70"/>
      <c r="E24" s="70"/>
      <c r="F24" s="71"/>
      <c r="G24" s="71"/>
    </row>
    <row r="25" spans="1:255" ht="24" customHeight="1" x14ac:dyDescent="0.25">
      <c r="A25" s="28"/>
      <c r="B25" s="72" t="s">
        <v>23</v>
      </c>
      <c r="C25" s="73" t="s">
        <v>24</v>
      </c>
      <c r="D25" s="73" t="s">
        <v>25</v>
      </c>
      <c r="E25" s="72" t="s">
        <v>26</v>
      </c>
      <c r="F25" s="73" t="s">
        <v>27</v>
      </c>
      <c r="G25" s="72" t="s">
        <v>28</v>
      </c>
    </row>
    <row r="26" spans="1:255" ht="12" customHeight="1" x14ac:dyDescent="0.25">
      <c r="A26" s="28"/>
      <c r="B26" s="74"/>
      <c r="C26" s="75"/>
      <c r="D26" s="75"/>
      <c r="E26" s="75"/>
      <c r="F26" s="74"/>
      <c r="G26" s="74"/>
    </row>
    <row r="27" spans="1:255" ht="12" customHeight="1" x14ac:dyDescent="0.25">
      <c r="A27" s="28"/>
      <c r="B27" s="76" t="s">
        <v>34</v>
      </c>
      <c r="C27" s="77"/>
      <c r="D27" s="77"/>
      <c r="E27" s="77"/>
      <c r="F27" s="78"/>
      <c r="G27" s="78"/>
    </row>
    <row r="28" spans="1:255" ht="12" customHeight="1" x14ac:dyDescent="0.25">
      <c r="A28" s="24"/>
      <c r="B28" s="79"/>
      <c r="C28" s="80"/>
      <c r="D28" s="80"/>
      <c r="E28" s="80"/>
      <c r="F28" s="81"/>
      <c r="G28" s="81"/>
    </row>
    <row r="29" spans="1:255" ht="12" customHeight="1" x14ac:dyDescent="0.25">
      <c r="A29" s="28"/>
      <c r="B29" s="68" t="s">
        <v>35</v>
      </c>
      <c r="C29" s="69"/>
      <c r="D29" s="70"/>
      <c r="E29" s="70"/>
      <c r="F29" s="71"/>
      <c r="G29" s="71"/>
    </row>
    <row r="30" spans="1:255" ht="24" customHeight="1" x14ac:dyDescent="0.25">
      <c r="A30" s="28"/>
      <c r="B30" s="82" t="s">
        <v>23</v>
      </c>
      <c r="C30" s="82" t="s">
        <v>24</v>
      </c>
      <c r="D30" s="82" t="s">
        <v>25</v>
      </c>
      <c r="E30" s="82" t="s">
        <v>26</v>
      </c>
      <c r="F30" s="83" t="s">
        <v>27</v>
      </c>
      <c r="G30" s="82" t="s">
        <v>28</v>
      </c>
    </row>
    <row r="31" spans="1:255" s="44" customFormat="1" ht="12.75" customHeight="1" x14ac:dyDescent="0.25">
      <c r="A31" s="42"/>
      <c r="B31" s="122" t="s">
        <v>36</v>
      </c>
      <c r="C31" s="139" t="s">
        <v>37</v>
      </c>
      <c r="D31" s="142">
        <v>3.125E-2</v>
      </c>
      <c r="E31" s="85" t="s">
        <v>38</v>
      </c>
      <c r="F31" s="125">
        <v>480000</v>
      </c>
      <c r="G31" s="125">
        <f>(D31*F31)</f>
        <v>15000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</row>
    <row r="32" spans="1:255" s="44" customFormat="1" ht="12.75" customHeight="1" x14ac:dyDescent="0.25">
      <c r="A32" s="42"/>
      <c r="B32" s="84" t="s">
        <v>39</v>
      </c>
      <c r="C32" s="140" t="s">
        <v>37</v>
      </c>
      <c r="D32" s="143">
        <v>6.25E-2</v>
      </c>
      <c r="E32" s="85" t="s">
        <v>31</v>
      </c>
      <c r="F32" s="86">
        <v>432000</v>
      </c>
      <c r="G32" s="86">
        <f>(D32*F32)</f>
        <v>27000</v>
      </c>
      <c r="H32" s="43"/>
      <c r="I32" s="43"/>
      <c r="J32" s="43"/>
      <c r="K32" s="45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</row>
    <row r="33" spans="1:255" s="44" customFormat="1" ht="12.75" customHeight="1" x14ac:dyDescent="0.25">
      <c r="A33" s="42"/>
      <c r="B33" s="84" t="s">
        <v>40</v>
      </c>
      <c r="C33" s="140" t="s">
        <v>37</v>
      </c>
      <c r="D33" s="143">
        <v>6.25E-2</v>
      </c>
      <c r="E33" s="85" t="s">
        <v>31</v>
      </c>
      <c r="F33" s="86">
        <v>432000</v>
      </c>
      <c r="G33" s="86">
        <f>(D33*F33)</f>
        <v>27000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</row>
    <row r="34" spans="1:255" s="44" customFormat="1" ht="12.75" customHeight="1" x14ac:dyDescent="0.25">
      <c r="A34" s="42"/>
      <c r="B34" s="84" t="s">
        <v>41</v>
      </c>
      <c r="C34" s="140" t="s">
        <v>37</v>
      </c>
      <c r="D34" s="143">
        <v>6.25E-2</v>
      </c>
      <c r="E34" s="85" t="s">
        <v>31</v>
      </c>
      <c r="F34" s="86">
        <v>256000</v>
      </c>
      <c r="G34" s="86">
        <f t="shared" ref="G34:G42" si="0">(D34*F34)</f>
        <v>16000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</row>
    <row r="35" spans="1:255" s="44" customFormat="1" ht="12.75" customHeight="1" x14ac:dyDescent="0.25">
      <c r="A35" s="42"/>
      <c r="B35" s="84" t="s">
        <v>42</v>
      </c>
      <c r="C35" s="140" t="s">
        <v>37</v>
      </c>
      <c r="D35" s="143">
        <v>6.25E-2</v>
      </c>
      <c r="E35" s="85" t="s">
        <v>31</v>
      </c>
      <c r="F35" s="86">
        <v>400000</v>
      </c>
      <c r="G35" s="86">
        <f t="shared" si="0"/>
        <v>25000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</row>
    <row r="36" spans="1:255" s="44" customFormat="1" ht="12.75" customHeight="1" x14ac:dyDescent="0.25">
      <c r="A36" s="42"/>
      <c r="B36" s="87" t="s">
        <v>43</v>
      </c>
      <c r="C36" s="140" t="s">
        <v>37</v>
      </c>
      <c r="D36" s="143">
        <v>4.1666000000000002E-2</v>
      </c>
      <c r="E36" s="85" t="s">
        <v>44</v>
      </c>
      <c r="F36" s="86">
        <v>480000</v>
      </c>
      <c r="G36" s="86">
        <f t="shared" si="0"/>
        <v>19999.68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</row>
    <row r="37" spans="1:255" s="44" customFormat="1" ht="12.75" customHeight="1" x14ac:dyDescent="0.25">
      <c r="A37" s="42"/>
      <c r="B37" s="87" t="s">
        <v>45</v>
      </c>
      <c r="C37" s="140" t="s">
        <v>37</v>
      </c>
      <c r="D37" s="143">
        <v>3.125E-2</v>
      </c>
      <c r="E37" s="85" t="s">
        <v>44</v>
      </c>
      <c r="F37" s="86">
        <v>480000</v>
      </c>
      <c r="G37" s="86">
        <f t="shared" si="0"/>
        <v>15000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</row>
    <row r="38" spans="1:255" s="44" customFormat="1" ht="12.75" customHeight="1" x14ac:dyDescent="0.25">
      <c r="A38" s="42"/>
      <c r="B38" s="87" t="s">
        <v>46</v>
      </c>
      <c r="C38" s="140" t="s">
        <v>37</v>
      </c>
      <c r="D38" s="143">
        <v>3.125E-2</v>
      </c>
      <c r="E38" s="85" t="s">
        <v>44</v>
      </c>
      <c r="F38" s="86">
        <v>480000</v>
      </c>
      <c r="G38" s="86">
        <f t="shared" si="0"/>
        <v>15000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</row>
    <row r="39" spans="1:255" s="44" customFormat="1" ht="12.75" customHeight="1" x14ac:dyDescent="0.25">
      <c r="A39" s="42"/>
      <c r="B39" s="87" t="s">
        <v>47</v>
      </c>
      <c r="C39" s="140" t="s">
        <v>37</v>
      </c>
      <c r="D39" s="143">
        <v>3.125E-2</v>
      </c>
      <c r="E39" s="85" t="s">
        <v>44</v>
      </c>
      <c r="F39" s="86">
        <v>384000</v>
      </c>
      <c r="G39" s="86">
        <f t="shared" si="0"/>
        <v>12000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</row>
    <row r="40" spans="1:255" s="44" customFormat="1" ht="12.75" customHeight="1" x14ac:dyDescent="0.25">
      <c r="A40" s="42"/>
      <c r="B40" s="123" t="s">
        <v>48</v>
      </c>
      <c r="C40" s="140" t="s">
        <v>37</v>
      </c>
      <c r="D40" s="143">
        <v>3.125E-2</v>
      </c>
      <c r="E40" s="85" t="s">
        <v>49</v>
      </c>
      <c r="F40" s="86">
        <v>480000</v>
      </c>
      <c r="G40" s="86">
        <f t="shared" si="0"/>
        <v>15000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  <c r="IU40" s="43"/>
    </row>
    <row r="41" spans="1:255" s="44" customFormat="1" ht="12.75" customHeight="1" x14ac:dyDescent="0.25">
      <c r="A41" s="42"/>
      <c r="B41" s="123" t="s">
        <v>50</v>
      </c>
      <c r="C41" s="140" t="s">
        <v>37</v>
      </c>
      <c r="D41" s="143">
        <v>3.125E-2</v>
      </c>
      <c r="E41" s="85" t="s">
        <v>49</v>
      </c>
      <c r="F41" s="86">
        <v>480000</v>
      </c>
      <c r="G41" s="86">
        <f t="shared" si="0"/>
        <v>15000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</row>
    <row r="42" spans="1:255" s="44" customFormat="1" ht="12.75" customHeight="1" x14ac:dyDescent="0.25">
      <c r="A42" s="42"/>
      <c r="B42" s="124" t="s">
        <v>51</v>
      </c>
      <c r="C42" s="141" t="s">
        <v>37</v>
      </c>
      <c r="D42" s="144">
        <v>0.125</v>
      </c>
      <c r="E42" s="88" t="s">
        <v>6</v>
      </c>
      <c r="F42" s="126">
        <v>640000</v>
      </c>
      <c r="G42" s="126">
        <f t="shared" si="0"/>
        <v>80000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</row>
    <row r="43" spans="1:255" ht="12.75" customHeight="1" x14ac:dyDescent="0.25">
      <c r="A43" s="28"/>
      <c r="B43" s="76" t="s">
        <v>52</v>
      </c>
      <c r="C43" s="77"/>
      <c r="D43" s="120"/>
      <c r="E43" s="120"/>
      <c r="F43" s="120"/>
      <c r="G43" s="121">
        <f>SUM(G31:G42)</f>
        <v>281999.68</v>
      </c>
    </row>
    <row r="44" spans="1:255" ht="12" customHeight="1" x14ac:dyDescent="0.25">
      <c r="A44" s="24"/>
      <c r="B44" s="79"/>
      <c r="C44" s="80"/>
      <c r="D44" s="80"/>
      <c r="E44" s="80"/>
      <c r="F44" s="81"/>
      <c r="G44" s="81"/>
    </row>
    <row r="45" spans="1:255" ht="12" customHeight="1" x14ac:dyDescent="0.25">
      <c r="A45" s="28"/>
      <c r="B45" s="68" t="s">
        <v>53</v>
      </c>
      <c r="C45" s="69"/>
      <c r="D45" s="70"/>
      <c r="E45" s="70"/>
      <c r="F45" s="71"/>
      <c r="G45" s="71"/>
    </row>
    <row r="46" spans="1:255" ht="24" customHeight="1" x14ac:dyDescent="0.25">
      <c r="A46" s="28"/>
      <c r="B46" s="83" t="s">
        <v>54</v>
      </c>
      <c r="C46" s="83" t="s">
        <v>55</v>
      </c>
      <c r="D46" s="83" t="s">
        <v>56</v>
      </c>
      <c r="E46" s="83" t="s">
        <v>26</v>
      </c>
      <c r="F46" s="83" t="s">
        <v>27</v>
      </c>
      <c r="G46" s="83" t="s">
        <v>28</v>
      </c>
      <c r="K46" s="23"/>
    </row>
    <row r="47" spans="1:255" ht="12.75" customHeight="1" x14ac:dyDescent="0.25">
      <c r="A47" s="27"/>
      <c r="B47" s="127" t="s">
        <v>57</v>
      </c>
      <c r="C47" s="128" t="s">
        <v>58</v>
      </c>
      <c r="D47" s="128">
        <v>220</v>
      </c>
      <c r="E47" s="116" t="s">
        <v>31</v>
      </c>
      <c r="F47" s="129">
        <v>350</v>
      </c>
      <c r="G47" s="136">
        <f t="shared" ref="G47:G59" si="1">(D47*F47)</f>
        <v>77000</v>
      </c>
      <c r="K47" s="23"/>
    </row>
    <row r="48" spans="1:255" ht="12.75" customHeight="1" x14ac:dyDescent="0.25">
      <c r="A48" s="27"/>
      <c r="B48" s="130" t="s">
        <v>59</v>
      </c>
      <c r="C48" s="131" t="s">
        <v>60</v>
      </c>
      <c r="D48" s="145">
        <v>0.2</v>
      </c>
      <c r="E48" s="116" t="s">
        <v>38</v>
      </c>
      <c r="F48" s="132">
        <v>27112</v>
      </c>
      <c r="G48" s="137">
        <f t="shared" si="1"/>
        <v>5422.4000000000005</v>
      </c>
    </row>
    <row r="49" spans="1:7" ht="12.75" customHeight="1" x14ac:dyDescent="0.25">
      <c r="A49" s="27"/>
      <c r="B49" s="130" t="s">
        <v>61</v>
      </c>
      <c r="C49" s="131" t="s">
        <v>60</v>
      </c>
      <c r="D49" s="146">
        <v>0.06</v>
      </c>
      <c r="E49" s="116" t="s">
        <v>44</v>
      </c>
      <c r="F49" s="132">
        <v>126070</v>
      </c>
      <c r="G49" s="137">
        <f t="shared" si="1"/>
        <v>7564.2</v>
      </c>
    </row>
    <row r="50" spans="1:7" ht="12.75" customHeight="1" x14ac:dyDescent="0.25">
      <c r="A50" s="27"/>
      <c r="B50" s="130" t="s">
        <v>62</v>
      </c>
      <c r="C50" s="131" t="s">
        <v>60</v>
      </c>
      <c r="D50" s="146">
        <v>3</v>
      </c>
      <c r="E50" s="116" t="s">
        <v>38</v>
      </c>
      <c r="F50" s="132">
        <v>10825</v>
      </c>
      <c r="G50" s="137">
        <v>32475</v>
      </c>
    </row>
    <row r="51" spans="1:7" ht="12.75" customHeight="1" x14ac:dyDescent="0.25">
      <c r="A51" s="27"/>
      <c r="B51" s="130" t="s">
        <v>63</v>
      </c>
      <c r="C51" s="131" t="s">
        <v>60</v>
      </c>
      <c r="D51" s="145">
        <v>0.8</v>
      </c>
      <c r="E51" s="116" t="s">
        <v>44</v>
      </c>
      <c r="F51" s="132">
        <v>65104</v>
      </c>
      <c r="G51" s="137">
        <f t="shared" si="1"/>
        <v>52083.200000000004</v>
      </c>
    </row>
    <row r="52" spans="1:7" ht="12.75" customHeight="1" x14ac:dyDescent="0.25">
      <c r="A52" s="27"/>
      <c r="B52" s="130" t="s">
        <v>64</v>
      </c>
      <c r="C52" s="131" t="s">
        <v>60</v>
      </c>
      <c r="D52" s="131">
        <v>4</v>
      </c>
      <c r="E52" s="116" t="s">
        <v>49</v>
      </c>
      <c r="F52" s="132">
        <v>10999</v>
      </c>
      <c r="G52" s="137">
        <f t="shared" si="1"/>
        <v>43996</v>
      </c>
    </row>
    <row r="53" spans="1:7" ht="12.75" customHeight="1" x14ac:dyDescent="0.25">
      <c r="A53" s="27"/>
      <c r="B53" s="130" t="s">
        <v>65</v>
      </c>
      <c r="C53" s="131" t="s">
        <v>66</v>
      </c>
      <c r="D53" s="131">
        <v>1</v>
      </c>
      <c r="E53" s="116" t="s">
        <v>49</v>
      </c>
      <c r="F53" s="132">
        <v>1084</v>
      </c>
      <c r="G53" s="137">
        <f t="shared" si="1"/>
        <v>1084</v>
      </c>
    </row>
    <row r="54" spans="1:7" ht="12.75" customHeight="1" x14ac:dyDescent="0.25">
      <c r="A54" s="27"/>
      <c r="B54" s="130" t="s">
        <v>67</v>
      </c>
      <c r="C54" s="131" t="s">
        <v>60</v>
      </c>
      <c r="D54" s="131">
        <v>1</v>
      </c>
      <c r="E54" s="116" t="s">
        <v>49</v>
      </c>
      <c r="F54" s="132">
        <v>21100</v>
      </c>
      <c r="G54" s="137">
        <f t="shared" si="1"/>
        <v>21100</v>
      </c>
    </row>
    <row r="55" spans="1:7" ht="12.75" customHeight="1" x14ac:dyDescent="0.25">
      <c r="A55" s="27"/>
      <c r="B55" s="130" t="s">
        <v>68</v>
      </c>
      <c r="C55" s="131" t="s">
        <v>60</v>
      </c>
      <c r="D55" s="145">
        <v>0.1</v>
      </c>
      <c r="E55" s="116" t="s">
        <v>49</v>
      </c>
      <c r="F55" s="132">
        <v>97800</v>
      </c>
      <c r="G55" s="137">
        <f t="shared" si="1"/>
        <v>9780</v>
      </c>
    </row>
    <row r="56" spans="1:7" ht="12.75" customHeight="1" x14ac:dyDescent="0.25">
      <c r="A56" s="27"/>
      <c r="B56" s="130" t="s">
        <v>69</v>
      </c>
      <c r="C56" s="131" t="s">
        <v>60</v>
      </c>
      <c r="D56" s="145">
        <v>0.5</v>
      </c>
      <c r="E56" s="116" t="s">
        <v>49</v>
      </c>
      <c r="F56" s="132">
        <v>27650</v>
      </c>
      <c r="G56" s="137">
        <f t="shared" si="1"/>
        <v>13825</v>
      </c>
    </row>
    <row r="57" spans="1:7" ht="12.75" customHeight="1" x14ac:dyDescent="0.25">
      <c r="A57" s="27"/>
      <c r="B57" s="133" t="s">
        <v>70</v>
      </c>
      <c r="C57" s="134" t="s">
        <v>58</v>
      </c>
      <c r="D57" s="134">
        <v>100</v>
      </c>
      <c r="E57" s="147" t="s">
        <v>31</v>
      </c>
      <c r="F57" s="135">
        <v>735</v>
      </c>
      <c r="G57" s="138">
        <f>(D57*F57)</f>
        <v>73500</v>
      </c>
    </row>
    <row r="58" spans="1:7" ht="12.75" customHeight="1" x14ac:dyDescent="0.25">
      <c r="A58" s="27"/>
      <c r="B58" s="130" t="s">
        <v>71</v>
      </c>
      <c r="C58" s="131" t="s">
        <v>58</v>
      </c>
      <c r="D58" s="131">
        <v>350</v>
      </c>
      <c r="E58" s="147" t="s">
        <v>31</v>
      </c>
      <c r="F58" s="132">
        <v>800</v>
      </c>
      <c r="G58" s="137">
        <f t="shared" si="1"/>
        <v>280000</v>
      </c>
    </row>
    <row r="59" spans="1:7" ht="12.75" customHeight="1" x14ac:dyDescent="0.25">
      <c r="A59" s="27"/>
      <c r="B59" s="133" t="s">
        <v>72</v>
      </c>
      <c r="C59" s="134" t="s">
        <v>58</v>
      </c>
      <c r="D59" s="134">
        <v>200</v>
      </c>
      <c r="E59" s="147" t="s">
        <v>44</v>
      </c>
      <c r="F59" s="135">
        <v>760</v>
      </c>
      <c r="G59" s="138">
        <f t="shared" si="1"/>
        <v>152000</v>
      </c>
    </row>
    <row r="60" spans="1:7" ht="13.5" customHeight="1" x14ac:dyDescent="0.25">
      <c r="A60" s="28"/>
      <c r="B60" s="76" t="s">
        <v>73</v>
      </c>
      <c r="C60" s="77"/>
      <c r="D60" s="77"/>
      <c r="E60" s="120"/>
      <c r="F60" s="120"/>
      <c r="G60" s="121">
        <f>SUM(G47:G59)</f>
        <v>769829.8</v>
      </c>
    </row>
    <row r="61" spans="1:7" ht="12" customHeight="1" x14ac:dyDescent="0.25">
      <c r="A61" s="24"/>
      <c r="B61" s="79"/>
      <c r="C61" s="80"/>
      <c r="D61" s="80"/>
      <c r="E61" s="91"/>
      <c r="F61" s="81"/>
      <c r="G61" s="81"/>
    </row>
    <row r="62" spans="1:7" ht="12" customHeight="1" x14ac:dyDescent="0.25">
      <c r="A62" s="28"/>
      <c r="B62" s="68" t="s">
        <v>74</v>
      </c>
      <c r="C62" s="69"/>
      <c r="D62" s="70"/>
      <c r="E62" s="70"/>
      <c r="F62" s="71"/>
      <c r="G62" s="71"/>
    </row>
    <row r="63" spans="1:7" ht="24" customHeight="1" x14ac:dyDescent="0.25">
      <c r="A63" s="28"/>
      <c r="B63" s="82" t="s">
        <v>75</v>
      </c>
      <c r="C63" s="83" t="s">
        <v>55</v>
      </c>
      <c r="D63" s="83" t="s">
        <v>56</v>
      </c>
      <c r="E63" s="82" t="s">
        <v>26</v>
      </c>
      <c r="F63" s="83" t="s">
        <v>27</v>
      </c>
      <c r="G63" s="82" t="s">
        <v>28</v>
      </c>
    </row>
    <row r="64" spans="1:7" ht="12.75" customHeight="1" x14ac:dyDescent="0.25">
      <c r="A64" s="27"/>
      <c r="B64" s="90" t="s">
        <v>76</v>
      </c>
      <c r="C64" s="64" t="s">
        <v>66</v>
      </c>
      <c r="D64" s="64">
        <v>1</v>
      </c>
      <c r="E64" s="116" t="s">
        <v>107</v>
      </c>
      <c r="F64" s="148">
        <v>33000</v>
      </c>
      <c r="G64" s="137">
        <f t="shared" ref="G64:G65" si="2">(D64*F64)</f>
        <v>33000</v>
      </c>
    </row>
    <row r="65" spans="1:7" ht="12.75" customHeight="1" x14ac:dyDescent="0.25">
      <c r="A65" s="26"/>
      <c r="B65" s="90" t="s">
        <v>77</v>
      </c>
      <c r="C65" s="64" t="s">
        <v>66</v>
      </c>
      <c r="D65" s="64">
        <v>1</v>
      </c>
      <c r="E65" s="116" t="s">
        <v>107</v>
      </c>
      <c r="F65" s="148">
        <v>20000</v>
      </c>
      <c r="G65" s="137">
        <f t="shared" si="2"/>
        <v>20000</v>
      </c>
    </row>
    <row r="66" spans="1:7" ht="12.75" customHeight="1" x14ac:dyDescent="0.25">
      <c r="A66" s="26"/>
      <c r="B66" s="65" t="s">
        <v>78</v>
      </c>
      <c r="C66" s="64" t="s">
        <v>66</v>
      </c>
      <c r="D66" s="89">
        <f>(50*100)/25</f>
        <v>200</v>
      </c>
      <c r="E66" s="116" t="str">
        <f>+E42</f>
        <v>Febrero</v>
      </c>
      <c r="F66" s="149">
        <v>110</v>
      </c>
      <c r="G66" s="137">
        <f>(D66*F66)</f>
        <v>22000</v>
      </c>
    </row>
    <row r="67" spans="1:7" ht="13.5" customHeight="1" x14ac:dyDescent="0.25">
      <c r="A67" s="28"/>
      <c r="B67" s="92" t="s">
        <v>79</v>
      </c>
      <c r="C67" s="93"/>
      <c r="D67" s="93"/>
      <c r="E67" s="150"/>
      <c r="F67" s="150"/>
      <c r="G67" s="151">
        <f>SUM(G64:G66)</f>
        <v>75000</v>
      </c>
    </row>
    <row r="68" spans="1:7" ht="12" customHeight="1" x14ac:dyDescent="0.25">
      <c r="A68" s="24"/>
      <c r="B68" s="94"/>
      <c r="C68" s="94"/>
      <c r="D68" s="94"/>
      <c r="E68" s="94"/>
      <c r="F68" s="95"/>
      <c r="G68" s="95"/>
    </row>
    <row r="69" spans="1:7" ht="12" customHeight="1" x14ac:dyDescent="0.25">
      <c r="A69" s="26"/>
      <c r="B69" s="96" t="s">
        <v>80</v>
      </c>
      <c r="C69" s="97"/>
      <c r="D69" s="97"/>
      <c r="E69" s="97"/>
      <c r="F69" s="97"/>
      <c r="G69" s="98">
        <f>G22+G43+G60+G67</f>
        <v>1146829.48</v>
      </c>
    </row>
    <row r="70" spans="1:7" ht="12" customHeight="1" x14ac:dyDescent="0.25">
      <c r="A70" s="26"/>
      <c r="B70" s="99" t="s">
        <v>81</v>
      </c>
      <c r="C70" s="100"/>
      <c r="D70" s="100"/>
      <c r="E70" s="100"/>
      <c r="F70" s="100"/>
      <c r="G70" s="101">
        <f>G69*0.05</f>
        <v>57341.474000000002</v>
      </c>
    </row>
    <row r="71" spans="1:7" ht="12" customHeight="1" x14ac:dyDescent="0.25">
      <c r="A71" s="26"/>
      <c r="B71" s="102" t="s">
        <v>82</v>
      </c>
      <c r="C71" s="103"/>
      <c r="D71" s="103"/>
      <c r="E71" s="103"/>
      <c r="F71" s="103"/>
      <c r="G71" s="104">
        <f>G70+G69</f>
        <v>1204170.9539999999</v>
      </c>
    </row>
    <row r="72" spans="1:7" ht="12" customHeight="1" x14ac:dyDescent="0.25">
      <c r="A72" s="26"/>
      <c r="B72" s="99" t="s">
        <v>83</v>
      </c>
      <c r="C72" s="100"/>
      <c r="D72" s="100"/>
      <c r="E72" s="100"/>
      <c r="F72" s="100"/>
      <c r="G72" s="101">
        <f>G12</f>
        <v>1500000</v>
      </c>
    </row>
    <row r="73" spans="1:7" ht="12" customHeight="1" x14ac:dyDescent="0.25">
      <c r="A73" s="26"/>
      <c r="B73" s="105" t="s">
        <v>84</v>
      </c>
      <c r="C73" s="106"/>
      <c r="D73" s="106"/>
      <c r="E73" s="106"/>
      <c r="F73" s="106"/>
      <c r="G73" s="107">
        <f>G72-G71</f>
        <v>295829.04600000009</v>
      </c>
    </row>
    <row r="74" spans="1:7" ht="12" customHeight="1" x14ac:dyDescent="0.25">
      <c r="A74" s="26"/>
      <c r="B74" s="8" t="s">
        <v>85</v>
      </c>
      <c r="C74" s="9"/>
      <c r="D74" s="9"/>
      <c r="E74" s="9"/>
      <c r="F74" s="9"/>
      <c r="G74" s="5"/>
    </row>
    <row r="75" spans="1:7" ht="12.75" customHeight="1" thickBot="1" x14ac:dyDescent="0.3">
      <c r="A75" s="26"/>
      <c r="B75" s="10"/>
      <c r="C75" s="9"/>
      <c r="D75" s="9"/>
      <c r="E75" s="9"/>
      <c r="F75" s="9"/>
      <c r="G75" s="5"/>
    </row>
    <row r="76" spans="1:7" ht="12" customHeight="1" x14ac:dyDescent="0.25">
      <c r="A76" s="26"/>
      <c r="B76" s="14" t="s">
        <v>86</v>
      </c>
      <c r="C76" s="15"/>
      <c r="D76" s="15"/>
      <c r="E76" s="15"/>
      <c r="F76" s="16"/>
      <c r="G76" s="5"/>
    </row>
    <row r="77" spans="1:7" ht="12" customHeight="1" x14ac:dyDescent="0.25">
      <c r="A77" s="26"/>
      <c r="B77" s="17" t="s">
        <v>87</v>
      </c>
      <c r="C77" s="7"/>
      <c r="D77" s="7"/>
      <c r="E77" s="7"/>
      <c r="F77" s="18"/>
      <c r="G77" s="5"/>
    </row>
    <row r="78" spans="1:7" ht="12" customHeight="1" x14ac:dyDescent="0.25">
      <c r="A78" s="26"/>
      <c r="B78" s="17" t="s">
        <v>88</v>
      </c>
      <c r="C78" s="7"/>
      <c r="D78" s="7"/>
      <c r="E78" s="7"/>
      <c r="F78" s="18"/>
      <c r="G78" s="5"/>
    </row>
    <row r="79" spans="1:7" ht="12" customHeight="1" x14ac:dyDescent="0.25">
      <c r="A79" s="26"/>
      <c r="B79" s="17" t="s">
        <v>89</v>
      </c>
      <c r="C79" s="7"/>
      <c r="D79" s="7"/>
      <c r="E79" s="7"/>
      <c r="F79" s="18"/>
      <c r="G79" s="5"/>
    </row>
    <row r="80" spans="1:7" ht="12" customHeight="1" x14ac:dyDescent="0.25">
      <c r="A80" s="26"/>
      <c r="B80" s="17" t="s">
        <v>90</v>
      </c>
      <c r="C80" s="7"/>
      <c r="D80" s="7"/>
      <c r="E80" s="7"/>
      <c r="F80" s="18"/>
      <c r="G80" s="5"/>
    </row>
    <row r="81" spans="1:7" ht="12" customHeight="1" x14ac:dyDescent="0.25">
      <c r="A81" s="26"/>
      <c r="B81" s="17" t="s">
        <v>91</v>
      </c>
      <c r="C81" s="7"/>
      <c r="D81" s="7"/>
      <c r="E81" s="7"/>
      <c r="F81" s="18"/>
      <c r="G81" s="5"/>
    </row>
    <row r="82" spans="1:7" ht="12.75" customHeight="1" thickBot="1" x14ac:dyDescent="0.3">
      <c r="A82" s="26"/>
      <c r="B82" s="19" t="s">
        <v>92</v>
      </c>
      <c r="C82" s="20"/>
      <c r="D82" s="20"/>
      <c r="E82" s="20"/>
      <c r="F82" s="21"/>
      <c r="G82" s="5"/>
    </row>
    <row r="83" spans="1:7" ht="12.75" customHeight="1" x14ac:dyDescent="0.25">
      <c r="A83" s="26"/>
      <c r="B83" s="12"/>
      <c r="C83" s="7"/>
      <c r="D83" s="7"/>
      <c r="E83" s="7"/>
      <c r="F83" s="7"/>
      <c r="G83" s="5"/>
    </row>
    <row r="84" spans="1:7" ht="15" customHeight="1" thickBot="1" x14ac:dyDescent="0.3">
      <c r="A84" s="26"/>
      <c r="B84" s="156" t="s">
        <v>93</v>
      </c>
      <c r="C84" s="157"/>
      <c r="D84" s="30"/>
      <c r="E84" s="2"/>
      <c r="F84" s="2"/>
      <c r="G84" s="5"/>
    </row>
    <row r="85" spans="1:7" ht="12" customHeight="1" x14ac:dyDescent="0.25">
      <c r="A85" s="26"/>
      <c r="B85" s="31" t="s">
        <v>75</v>
      </c>
      <c r="C85" s="32" t="s">
        <v>94</v>
      </c>
      <c r="D85" s="33" t="s">
        <v>95</v>
      </c>
      <c r="E85" s="2"/>
      <c r="F85" s="2"/>
      <c r="G85" s="5"/>
    </row>
    <row r="86" spans="1:7" ht="12" customHeight="1" x14ac:dyDescent="0.25">
      <c r="A86" s="26"/>
      <c r="B86" s="34" t="s">
        <v>96</v>
      </c>
      <c r="C86" s="35">
        <f>+G22</f>
        <v>20000</v>
      </c>
      <c r="D86" s="36">
        <f>(C86/C92)</f>
        <v>1.6608937405078784E-2</v>
      </c>
      <c r="E86" s="2"/>
      <c r="F86" s="2"/>
      <c r="G86" s="5"/>
    </row>
    <row r="87" spans="1:7" ht="12" customHeight="1" x14ac:dyDescent="0.25">
      <c r="A87" s="26"/>
      <c r="B87" s="34" t="s">
        <v>97</v>
      </c>
      <c r="C87" s="37">
        <f>+G27</f>
        <v>0</v>
      </c>
      <c r="D87" s="36">
        <v>0</v>
      </c>
      <c r="E87" s="2"/>
      <c r="F87" s="2"/>
      <c r="G87" s="5"/>
    </row>
    <row r="88" spans="1:7" ht="12" customHeight="1" x14ac:dyDescent="0.25">
      <c r="A88" s="26"/>
      <c r="B88" s="34" t="s">
        <v>98</v>
      </c>
      <c r="C88" s="35">
        <f>+G43</f>
        <v>281999.68</v>
      </c>
      <c r="D88" s="36">
        <f>(C88/C92)</f>
        <v>0.23418575166861233</v>
      </c>
      <c r="E88" s="2"/>
      <c r="F88" s="2"/>
      <c r="G88" s="5"/>
    </row>
    <row r="89" spans="1:7" ht="12" customHeight="1" x14ac:dyDescent="0.25">
      <c r="A89" s="26"/>
      <c r="B89" s="34" t="s">
        <v>54</v>
      </c>
      <c r="C89" s="35">
        <f>+G60</f>
        <v>769829.8</v>
      </c>
      <c r="D89" s="36">
        <f>(C89/C92)</f>
        <v>0.63930274803821596</v>
      </c>
      <c r="E89" s="2"/>
      <c r="F89" s="2"/>
      <c r="G89" s="5"/>
    </row>
    <row r="90" spans="1:7" ht="12" customHeight="1" x14ac:dyDescent="0.25">
      <c r="A90" s="26"/>
      <c r="B90" s="34" t="s">
        <v>99</v>
      </c>
      <c r="C90" s="38">
        <f>+G67</f>
        <v>75000</v>
      </c>
      <c r="D90" s="36">
        <f>(C90/C92)</f>
        <v>6.2283515269045436E-2</v>
      </c>
      <c r="E90" s="4"/>
      <c r="F90" s="4"/>
      <c r="G90" s="5"/>
    </row>
    <row r="91" spans="1:7" ht="12" customHeight="1" x14ac:dyDescent="0.25">
      <c r="A91" s="26"/>
      <c r="B91" s="34" t="s">
        <v>100</v>
      </c>
      <c r="C91" s="38">
        <f>+G70</f>
        <v>57341.474000000002</v>
      </c>
      <c r="D91" s="36">
        <f>(C91/C92)</f>
        <v>4.7619047619047623E-2</v>
      </c>
      <c r="E91" s="4"/>
      <c r="F91" s="4"/>
      <c r="G91" s="5"/>
    </row>
    <row r="92" spans="1:7" ht="12.75" customHeight="1" thickBot="1" x14ac:dyDescent="0.3">
      <c r="A92" s="26"/>
      <c r="B92" s="39" t="s">
        <v>101</v>
      </c>
      <c r="C92" s="40">
        <f>SUM(C86:C91)</f>
        <v>1204170.9539999999</v>
      </c>
      <c r="D92" s="41">
        <f>SUM(D86:D91)</f>
        <v>1</v>
      </c>
      <c r="E92" s="4"/>
      <c r="F92" s="4"/>
      <c r="G92" s="5"/>
    </row>
    <row r="93" spans="1:7" ht="12" customHeight="1" x14ac:dyDescent="0.25">
      <c r="A93" s="26"/>
      <c r="B93" s="10"/>
      <c r="C93" s="9"/>
      <c r="D93" s="9"/>
      <c r="E93" s="9"/>
      <c r="F93" s="9"/>
      <c r="G93" s="5"/>
    </row>
    <row r="94" spans="1:7" ht="12.75" customHeight="1" x14ac:dyDescent="0.25">
      <c r="A94" s="26"/>
      <c r="B94" s="11"/>
      <c r="C94" s="9"/>
      <c r="D94" s="9"/>
      <c r="E94" s="9"/>
      <c r="F94" s="9"/>
      <c r="G94" s="5"/>
    </row>
    <row r="95" spans="1:7" ht="12" customHeight="1" thickBot="1" x14ac:dyDescent="0.3">
      <c r="A95" s="29"/>
      <c r="B95" s="166"/>
      <c r="C95" s="167" t="s">
        <v>102</v>
      </c>
      <c r="D95" s="168"/>
      <c r="E95" s="169"/>
      <c r="F95" s="3"/>
      <c r="G95" s="5"/>
    </row>
    <row r="96" spans="1:7" ht="12" customHeight="1" x14ac:dyDescent="0.25">
      <c r="A96" s="26"/>
      <c r="B96" s="170" t="s">
        <v>108</v>
      </c>
      <c r="C96" s="171">
        <v>45</v>
      </c>
      <c r="D96" s="171">
        <v>50</v>
      </c>
      <c r="E96" s="172">
        <v>55</v>
      </c>
      <c r="F96" s="22"/>
      <c r="G96" s="6"/>
    </row>
    <row r="97" spans="1:7" ht="12.75" customHeight="1" thickBot="1" x14ac:dyDescent="0.3">
      <c r="A97" s="26"/>
      <c r="B97" s="39" t="s">
        <v>103</v>
      </c>
      <c r="C97" s="40">
        <f>(G71/C96)</f>
        <v>26759.354533333331</v>
      </c>
      <c r="D97" s="40">
        <f>(G71/D96)</f>
        <v>24083.41908</v>
      </c>
      <c r="E97" s="173">
        <f>(G71/E96)</f>
        <v>21894.017345454544</v>
      </c>
      <c r="F97" s="22"/>
      <c r="G97" s="6"/>
    </row>
    <row r="98" spans="1:7" ht="15.6" customHeight="1" x14ac:dyDescent="0.25">
      <c r="A98" s="26"/>
      <c r="B98" s="13" t="s">
        <v>104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2023-04-27T15:52:15Z</dcterms:modified>
  <cp:category/>
  <cp:contentStatus/>
</cp:coreProperties>
</file>