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Trigo Sec" sheetId="1" r:id="rId1"/>
  </sheets>
  <definedNames>
    <definedName name="_xlnm.Print_Area" localSheetId="0">'Trigo Sec'!$B$1:$G$93</definedName>
  </definedNames>
  <calcPr calcId="162913"/>
</workbook>
</file>

<file path=xl/calcChain.xml><?xml version="1.0" encoding="utf-8"?>
<calcChain xmlns="http://schemas.openxmlformats.org/spreadsheetml/2006/main">
  <c r="G61" i="1" l="1"/>
  <c r="G62" i="1" s="1"/>
  <c r="C85" i="1" s="1"/>
  <c r="G60" i="1"/>
  <c r="G53" i="1" l="1"/>
  <c r="G48" i="1"/>
  <c r="G49" i="1"/>
  <c r="G30" i="1"/>
  <c r="G31" i="1" s="1"/>
  <c r="C82" i="1" s="1"/>
  <c r="G37" i="1" l="1"/>
  <c r="G55" i="1" l="1"/>
  <c r="G38" i="1"/>
  <c r="G25" i="1"/>
  <c r="G52" i="1" l="1"/>
  <c r="G47" i="1"/>
  <c r="G50" i="1"/>
  <c r="G51" i="1"/>
  <c r="G44" i="1"/>
  <c r="G36" i="1"/>
  <c r="G39" i="1"/>
  <c r="G35" i="1"/>
  <c r="G40" i="1" l="1"/>
  <c r="C83" i="1" s="1"/>
  <c r="G24" i="1"/>
  <c r="G46" i="1" l="1"/>
  <c r="G45" i="1"/>
  <c r="G23" i="1"/>
  <c r="G22" i="1"/>
  <c r="G21" i="1"/>
  <c r="G12" i="1"/>
  <c r="G67" i="1" s="1"/>
  <c r="G56" i="1" l="1"/>
  <c r="G26" i="1"/>
  <c r="C81" i="1" s="1"/>
  <c r="C84" i="1" l="1"/>
  <c r="G64" i="1"/>
  <c r="G65" i="1" s="1"/>
  <c r="G66" i="1" l="1"/>
  <c r="G68" i="1" s="1"/>
  <c r="C86" i="1"/>
  <c r="C87" i="1" l="1"/>
  <c r="D82" i="1" s="1"/>
  <c r="D86" i="1" l="1"/>
  <c r="D92" i="1"/>
  <c r="C92" i="1"/>
  <c r="E92" i="1"/>
  <c r="D84" i="1"/>
  <c r="D81" i="1"/>
  <c r="D83" i="1"/>
  <c r="D85" i="1"/>
  <c r="D87" i="1" l="1"/>
</calcChain>
</file>

<file path=xl/sharedStrings.xml><?xml version="1.0" encoding="utf-8"?>
<sst xmlns="http://schemas.openxmlformats.org/spreadsheetml/2006/main" count="161" uniqueCount="113">
  <si>
    <t>RUBRO O CULTIVO</t>
  </si>
  <si>
    <t>TRIGO -SECANO</t>
  </si>
  <si>
    <t>RENDIMIENTO (qqm/Há.)</t>
  </si>
  <si>
    <t>VARIEDAD</t>
  </si>
  <si>
    <t>Pandora-Pantera</t>
  </si>
  <si>
    <t>FECHA ESTIMADA  PRECIO VENTA</t>
  </si>
  <si>
    <t>DICIEMBRE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</si>
  <si>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</si>
  <si>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</si>
  <si>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</si>
  <si>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</si>
  <si>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</si>
  <si>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</si>
  <si>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</si>
  <si>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</si>
  <si>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MOLINOS REGION.</t>
  </si>
  <si>
    <t>COMUNA/LOCALIDAD</t>
  </si>
  <si>
    <t>FECHA DE COSECHA</t>
  </si>
  <si>
    <t>FECHA PRECIO INSUMOS</t>
  </si>
  <si>
    <t>CONTINGENCIA</t>
  </si>
  <si>
    <t>LLUVIA - VIENTO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</si>
  <si>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</si>
  <si>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</si>
  <si>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</si>
  <si>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</si>
  <si>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</si>
  <si>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</si>
  <si>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</si>
  <si>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</si>
  <si>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 VOLEO</t>
  </si>
  <si>
    <t>JH</t>
  </si>
  <si>
    <t>MAYO</t>
  </si>
  <si>
    <t>DESINFECCION SEMILLA</t>
  </si>
  <si>
    <t>APLIC. FERTILIZANTES</t>
  </si>
  <si>
    <t>MAYO -SEPT</t>
  </si>
  <si>
    <t>APLIC. HERBICIDAS</t>
  </si>
  <si>
    <t>APLIC. INSECTICIDA</t>
  </si>
  <si>
    <t>Subtotal Jornadas Hombre</t>
  </si>
  <si>
    <t>JORNADAS ANIMAL</t>
  </si>
  <si>
    <t>TAPAR SEMILLA ( tablon).</t>
  </si>
  <si>
    <t>JA</t>
  </si>
  <si>
    <t>Subtotal Jornadas Animal</t>
  </si>
  <si>
    <t>MAQUINARIA</t>
  </si>
  <si>
    <t>ROTURA</t>
  </si>
  <si>
    <t xml:space="preserve">APLIC. HERBICIDA </t>
  </si>
  <si>
    <t>SEPT-DIC</t>
  </si>
  <si>
    <t>COSECHA AUTOMOTRIZ</t>
  </si>
  <si>
    <t>Subtotal Costo Maquinaria</t>
  </si>
  <si>
    <t>INSUMOS</t>
  </si>
  <si>
    <t>Insumos</t>
  </si>
  <si>
    <t>Unidad (Kg/l/u)</t>
  </si>
  <si>
    <t>Cantidad (Kg/l/u/HA)</t>
  </si>
  <si>
    <t>SEMILLA</t>
  </si>
  <si>
    <t>KG</t>
  </si>
  <si>
    <t>FERTIZANTE</t>
  </si>
  <si>
    <t>UREA</t>
  </si>
  <si>
    <t>MAYO-OCT</t>
  </si>
  <si>
    <t>MEZCLA N-P-K (17-20-20)</t>
  </si>
  <si>
    <t>MAYO-SEPT</t>
  </si>
  <si>
    <t>HERBICIDAS</t>
  </si>
  <si>
    <t>TORDON</t>
  </si>
  <si>
    <t>LIT</t>
  </si>
  <si>
    <t>AGOST-SEPT.</t>
  </si>
  <si>
    <t>MCPA</t>
  </si>
  <si>
    <t>LT</t>
  </si>
  <si>
    <t>SEPTIEMBRE</t>
  </si>
  <si>
    <t>FUNGUICIDA</t>
  </si>
  <si>
    <t>INDARFLO</t>
  </si>
  <si>
    <t>BAYLETON</t>
  </si>
  <si>
    <t>INSECTICIDA</t>
  </si>
  <si>
    <t>LORBAN 4E</t>
  </si>
  <si>
    <t>SEPT-.DIC</t>
  </si>
  <si>
    <t>Subtotal Insumos</t>
  </si>
  <si>
    <t>OTROS</t>
  </si>
  <si>
    <t>Item</t>
  </si>
  <si>
    <t>Cantidad (Kg/l/u)</t>
  </si>
  <si>
    <t>SACOS</t>
  </si>
  <si>
    <t xml:space="preserve">UN </t>
  </si>
  <si>
    <t>DIC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</si>
  <si>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</si>
  <si>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</si>
  <si>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</si>
  <si>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</si>
  <si>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</si>
  <si>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</si>
  <si>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</si>
  <si>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</si>
  <si>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</si>
  <si>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</si>
  <si>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</si>
  <si>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</si>
  <si>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</si>
  <si>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</si>
  <si>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</si>
  <si>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</si>
  <si>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</si>
  <si>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</si>
  <si>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</si>
  <si>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</si>
  <si>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</si>
  <si>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</si>
  <si>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</si>
  <si>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</si>
  <si>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</si>
  <si>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</si>
  <si>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</si>
  <si>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</si>
  <si>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</si>
  <si>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</si>
  <si>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RASTRAJE (2)</t>
  </si>
  <si>
    <t>APLIC. INSECTICIDA (2)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</si>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</sst>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i/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NumberFormat="1"/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1" fillId="9" borderId="1" xfId="0" applyNumberFormat="1" applyFont="1" applyFill="1" applyBorder="1" applyAlignment="1">
      <alignment vertical="center" wrapText="1"/>
    </xf>
    <xf numFmtId="14" fontId="1" fillId="9" borderId="1" xfId="0" applyNumberFormat="1" applyFont="1" applyFill="1" applyBorder="1" applyAlignment="1">
      <alignment horizontal="right"/>
    </xf>
    <xf numFmtId="49" fontId="1" fillId="9" borderId="1" xfId="0" applyNumberFormat="1" applyFont="1" applyFill="1" applyBorder="1"/>
    <xf numFmtId="0" fontId="1" fillId="9" borderId="1" xfId="0" applyFont="1" applyFill="1" applyBorder="1"/>
    <xf numFmtId="49" fontId="1" fillId="9" borderId="1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0" fontId="10" fillId="0" borderId="0" xfId="0" applyNumberFormat="1" applyFont="1"/>
    <xf numFmtId="0" fontId="10" fillId="0" borderId="0" xfId="0" applyFont="1"/>
    <xf numFmtId="0" fontId="10" fillId="0" borderId="1" xfId="0" applyNumberFormat="1" applyFont="1" applyBorder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/>
    <xf numFmtId="0" fontId="1" fillId="2" borderId="10" xfId="0" applyFont="1" applyFill="1" applyBorder="1"/>
    <xf numFmtId="0" fontId="10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3" fontId="12" fillId="2" borderId="1" xfId="0" applyNumberFormat="1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/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6" borderId="1" xfId="0" applyFont="1" applyFill="1" applyBorder="1"/>
    <xf numFmtId="0" fontId="15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6" fillId="2" borderId="2" xfId="0" applyNumberFormat="1" applyFont="1" applyFill="1" applyBorder="1" applyAlignment="1">
      <alignment vertical="center"/>
    </xf>
    <xf numFmtId="0" fontId="18" fillId="2" borderId="3" xfId="0" applyFont="1" applyFill="1" applyBorder="1"/>
    <xf numFmtId="0" fontId="18" fillId="2" borderId="4" xfId="0" applyFont="1" applyFill="1" applyBorder="1"/>
    <xf numFmtId="49" fontId="18" fillId="2" borderId="5" xfId="0" applyNumberFormat="1" applyFont="1" applyFill="1" applyBorder="1" applyAlignment="1">
      <alignment vertical="center"/>
    </xf>
    <xf numFmtId="0" fontId="18" fillId="2" borderId="6" xfId="0" applyFont="1" applyFill="1" applyBorder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/>
    <xf numFmtId="0" fontId="18" fillId="2" borderId="9" xfId="0" applyFont="1" applyFill="1" applyBorder="1"/>
    <xf numFmtId="0" fontId="18" fillId="8" borderId="10" xfId="0" applyFont="1" applyFill="1" applyBorder="1"/>
    <xf numFmtId="49" fontId="16" fillId="7" borderId="10" xfId="0" applyNumberFormat="1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/>
    <xf numFmtId="49" fontId="16" fillId="2" borderId="10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/>
    <xf numFmtId="165" fontId="16" fillId="2" borderId="10" xfId="0" applyNumberFormat="1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9" fontId="16" fillId="7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4" fillId="7" borderId="10" xfId="0" applyNumberFormat="1" applyFont="1" applyFill="1" applyBorder="1" applyAlignment="1">
      <alignment vertical="center"/>
    </xf>
    <xf numFmtId="0" fontId="4" fillId="7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5" borderId="14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41" fontId="1" fillId="2" borderId="10" xfId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49" fontId="23" fillId="2" borderId="10" xfId="0" applyNumberFormat="1" applyFont="1" applyFill="1" applyBorder="1"/>
    <xf numFmtId="41" fontId="11" fillId="3" borderId="10" xfId="0" applyNumberFormat="1" applyFont="1" applyFill="1" applyBorder="1" applyAlignment="1">
      <alignment vertical="center"/>
    </xf>
    <xf numFmtId="41" fontId="16" fillId="2" borderId="10" xfId="0" applyNumberFormat="1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777576</xdr:colOff>
      <xdr:row>1</xdr:row>
      <xdr:rowOff>17319</xdr:rowOff>
    </xdr:from>
    <xdr:to>
      <xdr:col>7</xdr:col>
      <xdr:colOff>2597</xdr:colOff>
      <xdr:row>6</xdr:row>
      <xdr:rowOff>181842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76" y="207819"/>
          <a:ext cx="5656128" cy="11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7109375" style="6" customWidth="1"/>
    <col min="2" max="2" width="20.7109375" style="6" customWidth="1"/>
    <col min="3" max="3" width="16.5703125" style="6" customWidth="1"/>
    <col min="4" max="4" width="9.42578125" style="6" customWidth="1"/>
    <col min="5" max="5" width="14.42578125" style="6" customWidth="1"/>
    <col min="6" max="6" width="11" style="6" customWidth="1"/>
    <col min="7" max="7" width="12.42578125" style="6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33"/>
      <c r="D8" s="7"/>
      <c r="E8" s="7"/>
      <c r="F8" s="7"/>
      <c r="G8" s="7"/>
    </row>
    <row r="9" spans="1:7" ht="12" customHeight="1" x14ac:dyDescent="0.25">
      <c r="A9" s="7"/>
      <c r="B9" s="109" t="s">
        <v>0</v>
      </c>
      <c r="C9" s="110" t="s">
        <v>1</v>
      </c>
      <c r="D9" s="34"/>
      <c r="E9" s="118" t="s">
        <v>2</v>
      </c>
      <c r="F9" s="119"/>
      <c r="G9" s="93">
        <v>50</v>
      </c>
    </row>
    <row r="10" spans="1:7" ht="15" x14ac:dyDescent="0.25">
      <c r="A10" s="7"/>
      <c r="B10" s="13" t="s">
        <v>3</v>
      </c>
      <c r="C10" s="14" t="s">
        <v>4</v>
      </c>
      <c r="D10" s="35"/>
      <c r="E10" s="116" t="s">
        <v>5</v>
      </c>
      <c r="F10" s="117"/>
      <c r="G10" s="15" t="s">
        <v>6</v>
      </c>
    </row>
    <row r="11" spans="1:7" ht="12" customHeight="1" x14ac:dyDescent="0.25">
      <c r="A11" s="7"/>
      <c r="B11" s="13" t="s">
        <v>7</v>
      </c>
      <c r="C11" s="15" t="s">
        <v>8</v>
      </c>
      <c r="D11" s="35"/>
      <c r="E11" s="116" t="s">
        <v>9</v>
      </c>
      <c r="F11" s="117"/>
      <c r="G11" s="111">
        <v>33000</v>
      </c>
    </row>
    <row r="12" spans="1:7" ht="11.25" customHeight="1" x14ac:dyDescent="0.25">
      <c r="A12" s="7"/>
      <c r="B12" s="13" t="s">
        <v>10</v>
      </c>
      <c r="C12" s="14" t="s">
        <v>11</v>
      </c>
      <c r="D12" s="35"/>
      <c r="E12" s="31" t="s">
        <v>12</v>
      </c>
      <c r="F12" s="32"/>
      <c r="G12" s="17">
        <f>(G9*G11)</f>
        <v>1650000</v>
      </c>
    </row>
    <row r="13" spans="1:7" ht="11.25" customHeight="1" x14ac:dyDescent="0.25">
      <c r="A13" s="7"/>
      <c r="B13" s="13" t="s">
        <v>13</v>
      </c>
      <c r="C13" s="14" t="s">
        <v>111</v>
      </c>
      <c r="D13" s="35"/>
      <c r="E13" s="116" t="s">
        <v>14</v>
      </c>
      <c r="F13" s="117"/>
      <c r="G13" s="15" t="s">
        <v>15</v>
      </c>
    </row>
    <row r="14" spans="1:7" ht="13.5" customHeight="1" x14ac:dyDescent="0.25">
      <c r="A14" s="7"/>
      <c r="B14" s="13" t="s">
        <v>16</v>
      </c>
      <c r="C14" s="14" t="s">
        <v>111</v>
      </c>
      <c r="D14" s="35"/>
      <c r="E14" s="116" t="s">
        <v>17</v>
      </c>
      <c r="F14" s="117"/>
      <c r="G14" s="15" t="s">
        <v>6</v>
      </c>
    </row>
    <row r="15" spans="1:7" ht="13.5" customHeight="1" x14ac:dyDescent="0.25">
      <c r="A15" s="7"/>
      <c r="B15" s="13" t="s">
        <v>18</v>
      </c>
      <c r="C15" s="123" t="s">
        <v>112</v>
      </c>
      <c r="D15" s="35"/>
      <c r="E15" s="120" t="s">
        <v>19</v>
      </c>
      <c r="F15" s="121"/>
      <c r="G15" s="16" t="s">
        <v>20</v>
      </c>
    </row>
    <row r="16" spans="1:7" ht="13.5" customHeight="1" x14ac:dyDescent="0.25">
      <c r="A16" s="7"/>
      <c r="B16" s="8"/>
      <c r="C16" s="9"/>
      <c r="D16" s="11"/>
      <c r="E16" s="10"/>
      <c r="F16" s="11"/>
      <c r="G16" s="12"/>
    </row>
    <row r="17" spans="1:255" ht="12" customHeight="1" x14ac:dyDescent="0.25">
      <c r="A17" s="7"/>
      <c r="B17" s="122" t="s">
        <v>21</v>
      </c>
      <c r="C17" s="122"/>
      <c r="D17" s="122"/>
      <c r="E17" s="122"/>
      <c r="F17" s="122"/>
      <c r="G17" s="122"/>
    </row>
    <row r="18" spans="1:255" ht="12" customHeight="1" x14ac:dyDescent="0.25">
      <c r="A18" s="7"/>
      <c r="B18" s="34"/>
      <c r="C18" s="38"/>
      <c r="D18" s="38"/>
      <c r="E18" s="38"/>
      <c r="F18" s="34"/>
      <c r="G18" s="34"/>
    </row>
    <row r="19" spans="1:255" ht="12" customHeight="1" x14ac:dyDescent="0.25">
      <c r="A19" s="7"/>
      <c r="B19" s="90" t="s">
        <v>22</v>
      </c>
      <c r="C19" s="39"/>
      <c r="D19" s="39"/>
      <c r="E19" s="39"/>
      <c r="F19" s="39"/>
      <c r="G19" s="39"/>
    </row>
    <row r="20" spans="1:255" ht="24" customHeight="1" x14ac:dyDescent="0.25">
      <c r="A20" s="7"/>
      <c r="B20" s="92" t="s">
        <v>23</v>
      </c>
      <c r="C20" s="92" t="s">
        <v>24</v>
      </c>
      <c r="D20" s="92" t="s">
        <v>25</v>
      </c>
      <c r="E20" s="92" t="s">
        <v>26</v>
      </c>
      <c r="F20" s="92" t="s">
        <v>27</v>
      </c>
      <c r="G20" s="92" t="s">
        <v>28</v>
      </c>
    </row>
    <row r="21" spans="1:255" ht="12.75" customHeight="1" x14ac:dyDescent="0.25">
      <c r="A21" s="7"/>
      <c r="B21" s="30" t="s">
        <v>29</v>
      </c>
      <c r="C21" s="18" t="s">
        <v>30</v>
      </c>
      <c r="D21" s="25">
        <v>0.5</v>
      </c>
      <c r="E21" s="18" t="s">
        <v>31</v>
      </c>
      <c r="F21" s="17">
        <v>35000</v>
      </c>
      <c r="G21" s="17">
        <f>(D21*F21)</f>
        <v>17500</v>
      </c>
    </row>
    <row r="22" spans="1:255" ht="15" customHeight="1" x14ac:dyDescent="0.25">
      <c r="A22" s="7"/>
      <c r="B22" s="30" t="s">
        <v>32</v>
      </c>
      <c r="C22" s="18" t="s">
        <v>30</v>
      </c>
      <c r="D22" s="25">
        <v>0.2</v>
      </c>
      <c r="E22" s="18" t="s">
        <v>31</v>
      </c>
      <c r="F22" s="17">
        <v>35000</v>
      </c>
      <c r="G22" s="17">
        <f>(D22*F22)</f>
        <v>7000</v>
      </c>
    </row>
    <row r="23" spans="1:255" ht="12.75" customHeight="1" x14ac:dyDescent="0.25">
      <c r="A23" s="7"/>
      <c r="B23" s="30" t="s">
        <v>33</v>
      </c>
      <c r="C23" s="18" t="s">
        <v>30</v>
      </c>
      <c r="D23" s="25">
        <v>0.2</v>
      </c>
      <c r="E23" s="18" t="s">
        <v>34</v>
      </c>
      <c r="F23" s="17">
        <v>35000</v>
      </c>
      <c r="G23" s="17">
        <f>(D23*F23)</f>
        <v>7000</v>
      </c>
    </row>
    <row r="24" spans="1:255" ht="12.75" customHeight="1" x14ac:dyDescent="0.25">
      <c r="A24" s="7"/>
      <c r="B24" s="30" t="s">
        <v>35</v>
      </c>
      <c r="C24" s="18" t="s">
        <v>30</v>
      </c>
      <c r="D24" s="25">
        <v>0.2</v>
      </c>
      <c r="E24" s="18" t="s">
        <v>34</v>
      </c>
      <c r="F24" s="17">
        <v>35000</v>
      </c>
      <c r="G24" s="17">
        <f t="shared" ref="G24:G25" si="0">(D24*F24)</f>
        <v>7000</v>
      </c>
    </row>
    <row r="25" spans="1:255" ht="12.75" customHeight="1" x14ac:dyDescent="0.25">
      <c r="A25" s="7"/>
      <c r="B25" s="30" t="s">
        <v>36</v>
      </c>
      <c r="C25" s="18" t="s">
        <v>30</v>
      </c>
      <c r="D25" s="25">
        <v>0.2</v>
      </c>
      <c r="E25" s="18" t="s">
        <v>34</v>
      </c>
      <c r="F25" s="17">
        <v>35000</v>
      </c>
      <c r="G25" s="17">
        <f t="shared" si="0"/>
        <v>7000</v>
      </c>
    </row>
    <row r="26" spans="1:255" s="27" customFormat="1" ht="12.75" customHeight="1" x14ac:dyDescent="0.25">
      <c r="A26" s="33"/>
      <c r="B26" s="101" t="s">
        <v>37</v>
      </c>
      <c r="C26" s="102"/>
      <c r="D26" s="102"/>
      <c r="E26" s="102"/>
      <c r="F26" s="103"/>
      <c r="G26" s="100">
        <f>SUM(G21:G25)</f>
        <v>45500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ht="12" customHeight="1" x14ac:dyDescent="0.25">
      <c r="A27" s="7"/>
      <c r="B27" s="34"/>
      <c r="C27" s="34"/>
      <c r="D27" s="34"/>
      <c r="E27" s="34"/>
      <c r="F27" s="37"/>
      <c r="G27" s="37"/>
    </row>
    <row r="28" spans="1:255" ht="12" customHeight="1" x14ac:dyDescent="0.25">
      <c r="A28" s="7"/>
      <c r="B28" s="90" t="s">
        <v>38</v>
      </c>
      <c r="C28" s="40"/>
      <c r="D28" s="40"/>
      <c r="E28" s="40"/>
      <c r="F28" s="39"/>
      <c r="G28" s="39"/>
    </row>
    <row r="29" spans="1:255" ht="24" customHeight="1" x14ac:dyDescent="0.25">
      <c r="A29" s="7"/>
      <c r="B29" s="91" t="s">
        <v>23</v>
      </c>
      <c r="C29" s="92" t="s">
        <v>24</v>
      </c>
      <c r="D29" s="92" t="s">
        <v>25</v>
      </c>
      <c r="E29" s="91" t="s">
        <v>26</v>
      </c>
      <c r="F29" s="92" t="s">
        <v>27</v>
      </c>
      <c r="G29" s="91" t="s">
        <v>28</v>
      </c>
    </row>
    <row r="30" spans="1:255" ht="12" customHeight="1" x14ac:dyDescent="0.25">
      <c r="A30" s="7"/>
      <c r="B30" s="104" t="s">
        <v>39</v>
      </c>
      <c r="C30" s="105" t="s">
        <v>40</v>
      </c>
      <c r="D30" s="105">
        <v>0.5</v>
      </c>
      <c r="E30" s="105" t="s">
        <v>31</v>
      </c>
      <c r="F30" s="108">
        <v>40000</v>
      </c>
      <c r="G30" s="108">
        <f>D30*F30</f>
        <v>20000</v>
      </c>
    </row>
    <row r="31" spans="1:255" s="24" customFormat="1" ht="12" customHeight="1" x14ac:dyDescent="0.25">
      <c r="A31" s="36"/>
      <c r="B31" s="101" t="s">
        <v>41</v>
      </c>
      <c r="C31" s="106"/>
      <c r="D31" s="106"/>
      <c r="E31" s="106"/>
      <c r="F31" s="107"/>
      <c r="G31" s="113">
        <f>SUM(G30)</f>
        <v>20000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2" customHeight="1" x14ac:dyDescent="0.25">
      <c r="A32" s="7"/>
      <c r="B32" s="34"/>
      <c r="C32" s="34"/>
      <c r="D32" s="34"/>
      <c r="E32" s="34"/>
      <c r="F32" s="37"/>
      <c r="G32" s="37"/>
    </row>
    <row r="33" spans="1:255" ht="12" customHeight="1" x14ac:dyDescent="0.25">
      <c r="A33" s="7"/>
      <c r="B33" s="90" t="s">
        <v>42</v>
      </c>
      <c r="C33" s="40"/>
      <c r="D33" s="40"/>
      <c r="E33" s="40"/>
      <c r="F33" s="39"/>
      <c r="G33" s="39"/>
    </row>
    <row r="34" spans="1:255" ht="24" customHeight="1" x14ac:dyDescent="0.25">
      <c r="A34" s="7"/>
      <c r="B34" s="91" t="s">
        <v>23</v>
      </c>
      <c r="C34" s="91" t="s">
        <v>24</v>
      </c>
      <c r="D34" s="91" t="s">
        <v>25</v>
      </c>
      <c r="E34" s="91" t="s">
        <v>26</v>
      </c>
      <c r="F34" s="92" t="s">
        <v>27</v>
      </c>
      <c r="G34" s="91" t="s">
        <v>28</v>
      </c>
    </row>
    <row r="35" spans="1:255" ht="12.75" customHeight="1" x14ac:dyDescent="0.25">
      <c r="A35" s="7"/>
      <c r="B35" s="30" t="s">
        <v>43</v>
      </c>
      <c r="C35" s="18" t="s">
        <v>108</v>
      </c>
      <c r="D35" s="25">
        <v>1</v>
      </c>
      <c r="E35" s="18" t="s">
        <v>31</v>
      </c>
      <c r="F35" s="17">
        <v>75000</v>
      </c>
      <c r="G35" s="17">
        <f>D35*F35</f>
        <v>75000</v>
      </c>
    </row>
    <row r="36" spans="1:255" ht="12.75" customHeight="1" x14ac:dyDescent="0.25">
      <c r="A36" s="7"/>
      <c r="B36" s="30" t="s">
        <v>109</v>
      </c>
      <c r="C36" s="18" t="s">
        <v>108</v>
      </c>
      <c r="D36" s="25">
        <v>2</v>
      </c>
      <c r="E36" s="18" t="s">
        <v>31</v>
      </c>
      <c r="F36" s="17">
        <v>55000</v>
      </c>
      <c r="G36" s="17">
        <f t="shared" ref="G36:G39" si="1">D36*F36</f>
        <v>110000</v>
      </c>
    </row>
    <row r="37" spans="1:255" ht="12.75" customHeight="1" x14ac:dyDescent="0.25">
      <c r="A37" s="7"/>
      <c r="B37" s="30" t="s">
        <v>44</v>
      </c>
      <c r="C37" s="18" t="s">
        <v>108</v>
      </c>
      <c r="D37" s="25">
        <v>1</v>
      </c>
      <c r="E37" s="18" t="s">
        <v>45</v>
      </c>
      <c r="F37" s="17">
        <v>25000</v>
      </c>
      <c r="G37" s="17">
        <f t="shared" si="1"/>
        <v>25000</v>
      </c>
    </row>
    <row r="38" spans="1:255" ht="12.75" customHeight="1" x14ac:dyDescent="0.25">
      <c r="A38" s="7"/>
      <c r="B38" s="30" t="s">
        <v>110</v>
      </c>
      <c r="C38" s="18" t="s">
        <v>108</v>
      </c>
      <c r="D38" s="25">
        <v>2</v>
      </c>
      <c r="E38" s="18" t="s">
        <v>45</v>
      </c>
      <c r="F38" s="17">
        <v>25000</v>
      </c>
      <c r="G38" s="17">
        <f t="shared" si="1"/>
        <v>50000</v>
      </c>
    </row>
    <row r="39" spans="1:255" ht="12.75" customHeight="1" x14ac:dyDescent="0.25">
      <c r="A39" s="7"/>
      <c r="B39" s="30" t="s">
        <v>46</v>
      </c>
      <c r="C39" s="18" t="s">
        <v>108</v>
      </c>
      <c r="D39" s="25">
        <v>1</v>
      </c>
      <c r="E39" s="18" t="s">
        <v>6</v>
      </c>
      <c r="F39" s="17">
        <v>80000</v>
      </c>
      <c r="G39" s="17">
        <f t="shared" si="1"/>
        <v>80000</v>
      </c>
    </row>
    <row r="40" spans="1:255" s="27" customFormat="1" ht="12.75" customHeight="1" x14ac:dyDescent="0.25">
      <c r="A40" s="33"/>
      <c r="B40" s="101" t="s">
        <v>47</v>
      </c>
      <c r="C40" s="102"/>
      <c r="D40" s="102"/>
      <c r="E40" s="102"/>
      <c r="F40" s="103"/>
      <c r="G40" s="100">
        <f>SUM(G35:G39)</f>
        <v>340000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</row>
    <row r="41" spans="1:255" s="27" customFormat="1" ht="12" customHeight="1" x14ac:dyDescent="0.25">
      <c r="A41" s="33"/>
      <c r="B41" s="41"/>
      <c r="C41" s="41"/>
      <c r="D41" s="41"/>
      <c r="E41" s="41"/>
      <c r="F41" s="42"/>
      <c r="G41" s="42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</row>
    <row r="42" spans="1:255" s="27" customFormat="1" ht="12" customHeight="1" x14ac:dyDescent="0.25">
      <c r="A42" s="33"/>
      <c r="B42" s="90" t="s">
        <v>48</v>
      </c>
      <c r="C42" s="43"/>
      <c r="D42" s="43"/>
      <c r="E42" s="43"/>
      <c r="F42" s="44"/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</row>
    <row r="43" spans="1:255" s="27" customFormat="1" ht="24" customHeight="1" x14ac:dyDescent="0.25">
      <c r="A43" s="33"/>
      <c r="B43" s="92" t="s">
        <v>49</v>
      </c>
      <c r="C43" s="92" t="s">
        <v>50</v>
      </c>
      <c r="D43" s="92" t="s">
        <v>51</v>
      </c>
      <c r="E43" s="92" t="s">
        <v>26</v>
      </c>
      <c r="F43" s="92" t="s">
        <v>27</v>
      </c>
      <c r="G43" s="92" t="s">
        <v>28</v>
      </c>
      <c r="H43" s="26"/>
      <c r="I43" s="26"/>
      <c r="J43" s="26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</row>
    <row r="44" spans="1:255" ht="12.75" customHeight="1" x14ac:dyDescent="0.25">
      <c r="A44" s="7"/>
      <c r="B44" s="96" t="s">
        <v>52</v>
      </c>
      <c r="C44" s="97" t="s">
        <v>53</v>
      </c>
      <c r="D44" s="97">
        <v>160</v>
      </c>
      <c r="E44" s="97" t="s">
        <v>31</v>
      </c>
      <c r="F44" s="98">
        <v>400</v>
      </c>
      <c r="G44" s="99">
        <f>D44*F44</f>
        <v>64000</v>
      </c>
      <c r="K44" s="6"/>
    </row>
    <row r="45" spans="1:255" ht="12.75" customHeight="1" x14ac:dyDescent="0.25">
      <c r="A45" s="7"/>
      <c r="B45" s="19" t="s">
        <v>54</v>
      </c>
      <c r="C45" s="20"/>
      <c r="D45" s="29"/>
      <c r="E45" s="20"/>
      <c r="F45" s="21"/>
      <c r="G45" s="21">
        <f>(D45*F45)</f>
        <v>0</v>
      </c>
    </row>
    <row r="46" spans="1:255" ht="12.75" customHeight="1" x14ac:dyDescent="0.25">
      <c r="A46" s="7"/>
      <c r="B46" s="31" t="s">
        <v>55</v>
      </c>
      <c r="C46" s="20" t="s">
        <v>53</v>
      </c>
      <c r="D46" s="29">
        <v>250</v>
      </c>
      <c r="E46" s="20" t="s">
        <v>56</v>
      </c>
      <c r="F46" s="21">
        <v>1000</v>
      </c>
      <c r="G46" s="21">
        <f>(D46*F46)</f>
        <v>250000</v>
      </c>
    </row>
    <row r="47" spans="1:255" ht="12.75" customHeight="1" x14ac:dyDescent="0.25">
      <c r="A47" s="7"/>
      <c r="B47" s="31" t="s">
        <v>57</v>
      </c>
      <c r="C47" s="20" t="s">
        <v>53</v>
      </c>
      <c r="D47" s="22">
        <v>200</v>
      </c>
      <c r="E47" s="20" t="s">
        <v>58</v>
      </c>
      <c r="F47" s="21">
        <v>1140</v>
      </c>
      <c r="G47" s="21">
        <f t="shared" ref="G47:G51" si="2">(D47*F47)</f>
        <v>228000</v>
      </c>
    </row>
    <row r="48" spans="1:255" ht="12.75" customHeight="1" x14ac:dyDescent="0.25">
      <c r="A48" s="7"/>
      <c r="B48" s="19" t="s">
        <v>59</v>
      </c>
      <c r="C48" s="22"/>
      <c r="D48" s="22"/>
      <c r="E48" s="22"/>
      <c r="F48" s="21"/>
      <c r="G48" s="21">
        <f t="shared" si="2"/>
        <v>0</v>
      </c>
    </row>
    <row r="49" spans="1:7" ht="12.75" customHeight="1" x14ac:dyDescent="0.25">
      <c r="A49" s="7"/>
      <c r="B49" s="112" t="s">
        <v>60</v>
      </c>
      <c r="C49" s="22" t="s">
        <v>61</v>
      </c>
      <c r="D49" s="22">
        <v>0.2</v>
      </c>
      <c r="E49" s="22" t="s">
        <v>62</v>
      </c>
      <c r="F49" s="21">
        <v>29500</v>
      </c>
      <c r="G49" s="21">
        <f t="shared" si="2"/>
        <v>5900</v>
      </c>
    </row>
    <row r="50" spans="1:7" ht="12.75" customHeight="1" x14ac:dyDescent="0.25">
      <c r="A50" s="7"/>
      <c r="B50" s="31" t="s">
        <v>63</v>
      </c>
      <c r="C50" s="22" t="s">
        <v>64</v>
      </c>
      <c r="D50" s="22">
        <v>1</v>
      </c>
      <c r="E50" s="22" t="s">
        <v>65</v>
      </c>
      <c r="F50" s="21">
        <v>24700</v>
      </c>
      <c r="G50" s="21">
        <f t="shared" si="2"/>
        <v>24700</v>
      </c>
    </row>
    <row r="51" spans="1:7" ht="12.75" customHeight="1" x14ac:dyDescent="0.25">
      <c r="A51" s="7"/>
      <c r="B51" s="19" t="s">
        <v>66</v>
      </c>
      <c r="C51" s="20"/>
      <c r="D51" s="29"/>
      <c r="E51" s="20"/>
      <c r="F51" s="21"/>
      <c r="G51" s="21">
        <f t="shared" si="2"/>
        <v>0</v>
      </c>
    </row>
    <row r="52" spans="1:7" ht="12.75" customHeight="1" x14ac:dyDescent="0.25">
      <c r="A52" s="7"/>
      <c r="B52" s="31" t="s">
        <v>67</v>
      </c>
      <c r="C52" s="20" t="s">
        <v>61</v>
      </c>
      <c r="D52" s="29">
        <v>0.4</v>
      </c>
      <c r="E52" s="20" t="s">
        <v>31</v>
      </c>
      <c r="F52" s="21">
        <v>13000</v>
      </c>
      <c r="G52" s="21">
        <f>D52*F52</f>
        <v>5200</v>
      </c>
    </row>
    <row r="53" spans="1:7" ht="12.75" customHeight="1" x14ac:dyDescent="0.25">
      <c r="A53" s="7"/>
      <c r="B53" s="31" t="s">
        <v>68</v>
      </c>
      <c r="C53" s="20" t="s">
        <v>53</v>
      </c>
      <c r="D53" s="29">
        <v>0.5</v>
      </c>
      <c r="E53" s="20" t="s">
        <v>62</v>
      </c>
      <c r="F53" s="21">
        <v>59000</v>
      </c>
      <c r="G53" s="21">
        <f>D53*F53</f>
        <v>29500</v>
      </c>
    </row>
    <row r="54" spans="1:7" ht="12.75" customHeight="1" x14ac:dyDescent="0.25">
      <c r="A54" s="7"/>
      <c r="B54" s="19" t="s">
        <v>69</v>
      </c>
      <c r="C54" s="20"/>
      <c r="D54" s="29"/>
      <c r="E54" s="20"/>
      <c r="F54" s="21"/>
      <c r="G54" s="21"/>
    </row>
    <row r="55" spans="1:7" ht="12.75" customHeight="1" x14ac:dyDescent="0.25">
      <c r="A55" s="7"/>
      <c r="B55" s="31" t="s">
        <v>70</v>
      </c>
      <c r="C55" s="20" t="s">
        <v>64</v>
      </c>
      <c r="D55" s="29">
        <v>0.3</v>
      </c>
      <c r="E55" s="20" t="s">
        <v>71</v>
      </c>
      <c r="F55" s="21">
        <v>15300</v>
      </c>
      <c r="G55" s="21">
        <f t="shared" ref="G55" si="3">D55*F55</f>
        <v>4590</v>
      </c>
    </row>
    <row r="56" spans="1:7" ht="13.5" customHeight="1" x14ac:dyDescent="0.25">
      <c r="A56" s="7"/>
      <c r="B56" s="101" t="s">
        <v>72</v>
      </c>
      <c r="C56" s="94"/>
      <c r="D56" s="94"/>
      <c r="E56" s="94"/>
      <c r="F56" s="95"/>
      <c r="G56" s="100">
        <f>SUM(G44:G55)</f>
        <v>611890</v>
      </c>
    </row>
    <row r="57" spans="1:7" ht="12" customHeight="1" x14ac:dyDescent="0.25">
      <c r="A57" s="7"/>
      <c r="B57" s="34"/>
      <c r="C57" s="34"/>
      <c r="D57" s="34"/>
      <c r="E57" s="45"/>
      <c r="F57" s="37"/>
      <c r="G57" s="37"/>
    </row>
    <row r="58" spans="1:7" ht="12" customHeight="1" x14ac:dyDescent="0.25">
      <c r="A58" s="7"/>
      <c r="B58" s="90" t="s">
        <v>73</v>
      </c>
      <c r="C58" s="40"/>
      <c r="D58" s="40"/>
      <c r="E58" s="40"/>
      <c r="F58" s="39"/>
      <c r="G58" s="39"/>
    </row>
    <row r="59" spans="1:7" ht="24" customHeight="1" x14ac:dyDescent="0.25">
      <c r="A59" s="7"/>
      <c r="B59" s="91" t="s">
        <v>74</v>
      </c>
      <c r="C59" s="92" t="s">
        <v>50</v>
      </c>
      <c r="D59" s="92" t="s">
        <v>75</v>
      </c>
      <c r="E59" s="91" t="s">
        <v>26</v>
      </c>
      <c r="F59" s="92" t="s">
        <v>27</v>
      </c>
      <c r="G59" s="91" t="s">
        <v>28</v>
      </c>
    </row>
    <row r="60" spans="1:7" ht="12.75" customHeight="1" x14ac:dyDescent="0.25">
      <c r="A60" s="7"/>
      <c r="B60" s="30" t="s">
        <v>76</v>
      </c>
      <c r="C60" s="20" t="s">
        <v>77</v>
      </c>
      <c r="D60" s="21">
        <v>200</v>
      </c>
      <c r="E60" s="18" t="s">
        <v>78</v>
      </c>
      <c r="F60" s="21">
        <v>185</v>
      </c>
      <c r="G60" s="21">
        <f>F60*D60</f>
        <v>37000</v>
      </c>
    </row>
    <row r="61" spans="1:7" ht="12.75" customHeight="1" x14ac:dyDescent="0.25">
      <c r="A61" s="7"/>
      <c r="B61" s="30" t="s">
        <v>79</v>
      </c>
      <c r="C61" s="20" t="s">
        <v>80</v>
      </c>
      <c r="D61" s="21">
        <v>1</v>
      </c>
      <c r="E61" s="18" t="s">
        <v>78</v>
      </c>
      <c r="F61" s="21">
        <v>4000</v>
      </c>
      <c r="G61" s="21">
        <f>F61*D61</f>
        <v>4000</v>
      </c>
    </row>
    <row r="62" spans="1:7" ht="13.5" customHeight="1" x14ac:dyDescent="0.25">
      <c r="A62" s="7"/>
      <c r="B62" s="101" t="s">
        <v>81</v>
      </c>
      <c r="C62" s="94"/>
      <c r="D62" s="94"/>
      <c r="E62" s="94"/>
      <c r="F62" s="95"/>
      <c r="G62" s="100">
        <f>SUM(G60:G61)</f>
        <v>41000</v>
      </c>
    </row>
    <row r="63" spans="1:7" ht="12" customHeight="1" x14ac:dyDescent="0.25">
      <c r="A63" s="7"/>
      <c r="B63" s="34"/>
      <c r="C63" s="34"/>
      <c r="D63" s="34"/>
      <c r="E63" s="34"/>
      <c r="F63" s="37"/>
      <c r="G63" s="37"/>
    </row>
    <row r="64" spans="1:7" ht="12" customHeight="1" x14ac:dyDescent="0.25">
      <c r="A64" s="7"/>
      <c r="B64" s="80" t="s">
        <v>82</v>
      </c>
      <c r="C64" s="81"/>
      <c r="D64" s="81"/>
      <c r="E64" s="81"/>
      <c r="F64" s="81"/>
      <c r="G64" s="82">
        <f>G26+G31+G40+G56+G62</f>
        <v>1058390</v>
      </c>
    </row>
    <row r="65" spans="1:7" ht="12" customHeight="1" x14ac:dyDescent="0.25">
      <c r="A65" s="7"/>
      <c r="B65" s="83" t="s">
        <v>83</v>
      </c>
      <c r="C65" s="47"/>
      <c r="D65" s="47"/>
      <c r="E65" s="47"/>
      <c r="F65" s="47"/>
      <c r="G65" s="84">
        <f>G64*0.05</f>
        <v>52919.5</v>
      </c>
    </row>
    <row r="66" spans="1:7" ht="12" customHeight="1" x14ac:dyDescent="0.25">
      <c r="A66" s="7"/>
      <c r="B66" s="85" t="s">
        <v>84</v>
      </c>
      <c r="C66" s="46"/>
      <c r="D66" s="46"/>
      <c r="E66" s="46"/>
      <c r="F66" s="46"/>
      <c r="G66" s="86">
        <f>G65+G64</f>
        <v>1111309.5</v>
      </c>
    </row>
    <row r="67" spans="1:7" ht="12" customHeight="1" x14ac:dyDescent="0.25">
      <c r="A67" s="7"/>
      <c r="B67" s="83" t="s">
        <v>85</v>
      </c>
      <c r="C67" s="47"/>
      <c r="D67" s="47"/>
      <c r="E67" s="47"/>
      <c r="F67" s="47"/>
      <c r="G67" s="84">
        <f>G12</f>
        <v>1650000</v>
      </c>
    </row>
    <row r="68" spans="1:7" ht="12" customHeight="1" x14ac:dyDescent="0.25">
      <c r="A68" s="7"/>
      <c r="B68" s="87" t="s">
        <v>86</v>
      </c>
      <c r="C68" s="88"/>
      <c r="D68" s="88"/>
      <c r="E68" s="88"/>
      <c r="F68" s="88"/>
      <c r="G68" s="89">
        <f>G67-G66</f>
        <v>538690.5</v>
      </c>
    </row>
    <row r="69" spans="1:7" ht="12" customHeight="1" x14ac:dyDescent="0.25">
      <c r="A69" s="7"/>
      <c r="B69" s="50" t="s">
        <v>87</v>
      </c>
      <c r="C69" s="48"/>
      <c r="D69" s="48"/>
      <c r="E69" s="48"/>
      <c r="F69" s="48"/>
      <c r="G69" s="54"/>
    </row>
    <row r="70" spans="1:7" ht="12.75" customHeight="1" thickBot="1" x14ac:dyDescent="0.3">
      <c r="A70" s="7"/>
      <c r="B70" s="51"/>
      <c r="C70" s="48"/>
      <c r="D70" s="48"/>
      <c r="E70" s="48"/>
      <c r="F70" s="48"/>
      <c r="G70" s="54"/>
    </row>
    <row r="71" spans="1:7" ht="12" customHeight="1" x14ac:dyDescent="0.25">
      <c r="A71" s="7"/>
      <c r="B71" s="57" t="s">
        <v>88</v>
      </c>
      <c r="C71" s="58"/>
      <c r="D71" s="58"/>
      <c r="E71" s="58"/>
      <c r="F71" s="59"/>
      <c r="G71" s="54"/>
    </row>
    <row r="72" spans="1:7" ht="12" customHeight="1" x14ac:dyDescent="0.25">
      <c r="A72" s="7"/>
      <c r="B72" s="60" t="s">
        <v>89</v>
      </c>
      <c r="C72" s="49"/>
      <c r="D72" s="49"/>
      <c r="E72" s="49"/>
      <c r="F72" s="61"/>
      <c r="G72" s="54"/>
    </row>
    <row r="73" spans="1:7" ht="12" customHeight="1" x14ac:dyDescent="0.25">
      <c r="A73" s="7"/>
      <c r="B73" s="60" t="s">
        <v>90</v>
      </c>
      <c r="C73" s="49"/>
      <c r="D73" s="49"/>
      <c r="E73" s="49"/>
      <c r="F73" s="61"/>
      <c r="G73" s="54"/>
    </row>
    <row r="74" spans="1:7" ht="12" customHeight="1" x14ac:dyDescent="0.25">
      <c r="A74" s="7"/>
      <c r="B74" s="60" t="s">
        <v>91</v>
      </c>
      <c r="C74" s="49"/>
      <c r="D74" s="49"/>
      <c r="E74" s="49"/>
      <c r="F74" s="61"/>
      <c r="G74" s="54"/>
    </row>
    <row r="75" spans="1:7" ht="12" customHeight="1" x14ac:dyDescent="0.25">
      <c r="A75" s="7"/>
      <c r="B75" s="60" t="s">
        <v>92</v>
      </c>
      <c r="C75" s="49"/>
      <c r="D75" s="49"/>
      <c r="E75" s="49"/>
      <c r="F75" s="61"/>
      <c r="G75" s="54"/>
    </row>
    <row r="76" spans="1:7" ht="12" customHeight="1" x14ac:dyDescent="0.25">
      <c r="A76" s="7"/>
      <c r="B76" s="60" t="s">
        <v>93</v>
      </c>
      <c r="C76" s="49"/>
      <c r="D76" s="49"/>
      <c r="E76" s="49"/>
      <c r="F76" s="61"/>
      <c r="G76" s="54"/>
    </row>
    <row r="77" spans="1:7" ht="12.75" customHeight="1" thickBot="1" x14ac:dyDescent="0.3">
      <c r="A77" s="7"/>
      <c r="B77" s="62" t="s">
        <v>94</v>
      </c>
      <c r="C77" s="63"/>
      <c r="D77" s="63"/>
      <c r="E77" s="63"/>
      <c r="F77" s="64"/>
      <c r="G77" s="54"/>
    </row>
    <row r="78" spans="1:7" ht="12.75" customHeight="1" x14ac:dyDescent="0.25">
      <c r="A78" s="7"/>
      <c r="B78" s="51"/>
      <c r="C78" s="49"/>
      <c r="D78" s="49"/>
      <c r="E78" s="49"/>
      <c r="F78" s="49"/>
      <c r="G78" s="54"/>
    </row>
    <row r="79" spans="1:7" ht="15" customHeight="1" x14ac:dyDescent="0.25">
      <c r="A79" s="7"/>
      <c r="B79" s="115" t="s">
        <v>95</v>
      </c>
      <c r="C79" s="115"/>
      <c r="D79" s="65"/>
      <c r="E79" s="52"/>
      <c r="F79" s="52"/>
      <c r="G79" s="54"/>
    </row>
    <row r="80" spans="1:7" ht="12" customHeight="1" x14ac:dyDescent="0.25">
      <c r="A80" s="7"/>
      <c r="B80" s="66" t="s">
        <v>74</v>
      </c>
      <c r="C80" s="67" t="s">
        <v>96</v>
      </c>
      <c r="D80" s="68" t="s">
        <v>97</v>
      </c>
      <c r="E80" s="52"/>
      <c r="F80" s="52"/>
      <c r="G80" s="54"/>
    </row>
    <row r="81" spans="1:7" ht="12" customHeight="1" x14ac:dyDescent="0.25">
      <c r="A81" s="7"/>
      <c r="B81" s="69" t="s">
        <v>98</v>
      </c>
      <c r="C81" s="70">
        <f>G26</f>
        <v>45500</v>
      </c>
      <c r="D81" s="71">
        <f>(C81/C87)</f>
        <v>4.0942689682757147E-2</v>
      </c>
      <c r="E81" s="52"/>
      <c r="F81" s="52"/>
      <c r="G81" s="54"/>
    </row>
    <row r="82" spans="1:7" ht="12" customHeight="1" x14ac:dyDescent="0.25">
      <c r="A82" s="7"/>
      <c r="B82" s="69" t="s">
        <v>99</v>
      </c>
      <c r="C82" s="114">
        <f>G31</f>
        <v>20000</v>
      </c>
      <c r="D82" s="71">
        <f>C82/C87</f>
        <v>1.7996786673739405E-2</v>
      </c>
      <c r="E82" s="52"/>
      <c r="F82" s="52"/>
      <c r="G82" s="54"/>
    </row>
    <row r="83" spans="1:7" ht="12" customHeight="1" x14ac:dyDescent="0.25">
      <c r="A83" s="7"/>
      <c r="B83" s="69" t="s">
        <v>100</v>
      </c>
      <c r="C83" s="70">
        <f>G40</f>
        <v>340000</v>
      </c>
      <c r="D83" s="71">
        <f>(C83/C87)</f>
        <v>0.30594537345356987</v>
      </c>
      <c r="E83" s="52"/>
      <c r="F83" s="52"/>
      <c r="G83" s="54"/>
    </row>
    <row r="84" spans="1:7" ht="12" customHeight="1" x14ac:dyDescent="0.25">
      <c r="A84" s="7"/>
      <c r="B84" s="69" t="s">
        <v>49</v>
      </c>
      <c r="C84" s="70">
        <f>G56</f>
        <v>611890</v>
      </c>
      <c r="D84" s="71">
        <f>(C84/C87)</f>
        <v>0.55060268988972016</v>
      </c>
      <c r="E84" s="52"/>
      <c r="F84" s="52"/>
      <c r="G84" s="54"/>
    </row>
    <row r="85" spans="1:7" ht="12" customHeight="1" x14ac:dyDescent="0.25">
      <c r="A85" s="7"/>
      <c r="B85" s="69" t="s">
        <v>101</v>
      </c>
      <c r="C85" s="72">
        <f>G62</f>
        <v>41000</v>
      </c>
      <c r="D85" s="71">
        <f>(C85/C87)</f>
        <v>3.6893412681165777E-2</v>
      </c>
      <c r="E85" s="53"/>
      <c r="F85" s="53"/>
      <c r="G85" s="54"/>
    </row>
    <row r="86" spans="1:7" ht="12" customHeight="1" x14ac:dyDescent="0.25">
      <c r="A86" s="7"/>
      <c r="B86" s="69" t="s">
        <v>102</v>
      </c>
      <c r="C86" s="72">
        <f>G65</f>
        <v>52919.5</v>
      </c>
      <c r="D86" s="71">
        <f>(C86/C87)</f>
        <v>4.7619047619047616E-2</v>
      </c>
      <c r="E86" s="53"/>
      <c r="F86" s="53"/>
      <c r="G86" s="54"/>
    </row>
    <row r="87" spans="1:7" ht="12.75" customHeight="1" x14ac:dyDescent="0.25">
      <c r="A87" s="7"/>
      <c r="B87" s="66" t="s">
        <v>103</v>
      </c>
      <c r="C87" s="73">
        <f>SUM(C81:C86)</f>
        <v>1111309.5</v>
      </c>
      <c r="D87" s="74">
        <f>SUM(D81:D86)</f>
        <v>1</v>
      </c>
      <c r="E87" s="53"/>
      <c r="F87" s="53"/>
      <c r="G87" s="54"/>
    </row>
    <row r="88" spans="1:7" ht="12" customHeight="1" x14ac:dyDescent="0.25">
      <c r="A88" s="7"/>
      <c r="B88" s="51"/>
      <c r="C88" s="48"/>
      <c r="D88" s="48"/>
      <c r="E88" s="48"/>
      <c r="F88" s="48"/>
      <c r="G88" s="54"/>
    </row>
    <row r="89" spans="1:7" ht="12.75" customHeight="1" x14ac:dyDescent="0.25">
      <c r="A89" s="7"/>
      <c r="B89" s="55"/>
      <c r="C89" s="48"/>
      <c r="D89" s="48"/>
      <c r="E89" s="48"/>
      <c r="F89" s="48"/>
      <c r="G89" s="54"/>
    </row>
    <row r="90" spans="1:7" ht="12" customHeight="1" x14ac:dyDescent="0.25">
      <c r="A90" s="7"/>
      <c r="B90" s="75"/>
      <c r="C90" s="76" t="s">
        <v>104</v>
      </c>
      <c r="D90" s="75"/>
      <c r="E90" s="75"/>
      <c r="F90" s="53"/>
      <c r="G90" s="54"/>
    </row>
    <row r="91" spans="1:7" ht="12" customHeight="1" x14ac:dyDescent="0.25">
      <c r="A91" s="7"/>
      <c r="B91" s="77" t="s">
        <v>105</v>
      </c>
      <c r="C91" s="78">
        <v>45</v>
      </c>
      <c r="D91" s="78">
        <v>50</v>
      </c>
      <c r="E91" s="78">
        <v>55</v>
      </c>
      <c r="F91" s="5"/>
      <c r="G91" s="2"/>
    </row>
    <row r="92" spans="1:7" ht="12.75" customHeight="1" x14ac:dyDescent="0.25">
      <c r="A92" s="7"/>
      <c r="B92" s="77" t="s">
        <v>106</v>
      </c>
      <c r="C92" s="79">
        <f>C87/C91</f>
        <v>24695.766666666666</v>
      </c>
      <c r="D92" s="79">
        <f>C87/D91</f>
        <v>22226.19</v>
      </c>
      <c r="E92" s="79">
        <f>C87/E91</f>
        <v>20205.627272727274</v>
      </c>
      <c r="F92" s="5"/>
      <c r="G92" s="2"/>
    </row>
    <row r="93" spans="1:7" ht="15.6" customHeight="1" x14ac:dyDescent="0.25">
      <c r="A93" s="7"/>
      <c r="B93" s="4" t="s">
        <v>107</v>
      </c>
      <c r="C93" s="3"/>
      <c r="D93" s="3"/>
      <c r="E93" s="3"/>
      <c r="F93" s="3"/>
      <c r="G93" s="3"/>
    </row>
    <row r="94" spans="1:7" ht="11.25" customHeight="1" x14ac:dyDescent="0.25">
      <c r="B94" s="56"/>
      <c r="C94" s="56"/>
      <c r="D94" s="56"/>
      <c r="E94" s="56"/>
      <c r="F94" s="56"/>
    </row>
    <row r="95" spans="1:7" ht="11.25" customHeight="1" x14ac:dyDescent="0.25">
      <c r="B95" s="56"/>
      <c r="C95" s="56"/>
      <c r="D95" s="56"/>
      <c r="E95" s="56"/>
      <c r="F95" s="56"/>
    </row>
    <row r="96" spans="1:7" ht="11.25" customHeight="1" x14ac:dyDescent="0.25">
      <c r="B96" s="56"/>
      <c r="C96" s="56"/>
      <c r="D96" s="56"/>
      <c r="E96" s="56"/>
      <c r="F96" s="56"/>
    </row>
    <row r="97" spans="2:6" ht="11.25" customHeight="1" x14ac:dyDescent="0.25">
      <c r="B97" s="56"/>
      <c r="C97" s="56"/>
      <c r="D97" s="56"/>
      <c r="E97" s="56"/>
      <c r="F97" s="56"/>
    </row>
    <row r="98" spans="2:6" ht="11.25" customHeight="1" x14ac:dyDescent="0.25">
      <c r="B98" s="56"/>
      <c r="C98" s="56"/>
      <c r="D98" s="56"/>
      <c r="E98" s="56"/>
      <c r="F98" s="5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Sec</vt:lpstr>
      <vt:lpstr>'Trigo Sec'!Área_de_impresión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2023-02-13T15:32:30Z</cp:lastPrinted>
  <dcterms:created xsi:type="dcterms:W3CDTF">2020-11-27T12:49:26Z</dcterms:created>
  <dcterms:modified xsi:type="dcterms:W3CDTF">2023-03-20T12:44:02Z</dcterms:modified>
  <cp:category/>
  <cp:contentStatus/>
</cp:coreProperties>
</file>