
<file path=[Content_Types].xml><?xml version="1.0" encoding="utf-8"?>
<Types xmlns="http://schemas.openxmlformats.org/package/2006/content-types"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maldonado\Desktop\FICHAS TECNICAS 2023\Costos Para Fichas\Fichas Tecnica A. San Bernardo 2023-2024\"/>
    </mc:Choice>
  </mc:AlternateContent>
  <bookViews>
    <workbookView xWindow="0" yWindow="0" windowWidth="28800" windowHeight="12435"/>
  </bookViews>
  <sheets>
    <sheet name="TRIGO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7" i="1" l="1"/>
  <c r="G48" i="1"/>
  <c r="G50" i="1"/>
  <c r="G51" i="1"/>
  <c r="G53" i="1"/>
  <c r="G54" i="1"/>
  <c r="G45" i="1"/>
  <c r="G12" i="1"/>
  <c r="G65" i="1" s="1"/>
  <c r="G22" i="1" l="1"/>
  <c r="G23" i="1"/>
  <c r="G24" i="1"/>
  <c r="G25" i="1"/>
  <c r="G21" i="1"/>
  <c r="G36" i="1"/>
  <c r="G37" i="1"/>
  <c r="G38" i="1"/>
  <c r="G39" i="1"/>
  <c r="G40" i="1"/>
  <c r="G35" i="1"/>
  <c r="G31" i="1" l="1"/>
  <c r="G59" i="1"/>
  <c r="G60" i="1" s="1"/>
  <c r="C83" i="1" s="1"/>
  <c r="G26" i="1" l="1"/>
  <c r="C79" i="1" s="1"/>
  <c r="G55" i="1"/>
  <c r="C82" i="1" s="1"/>
  <c r="G41" i="1"/>
  <c r="C81" i="1" s="1"/>
  <c r="G62" i="1" l="1"/>
  <c r="G63" i="1" s="1"/>
  <c r="G64" i="1" l="1"/>
  <c r="D90" i="1" s="1"/>
  <c r="C84" i="1"/>
  <c r="G66" i="1" l="1"/>
  <c r="E90" i="1"/>
  <c r="C90" i="1"/>
  <c r="C85" i="1"/>
  <c r="D84" i="1" s="1"/>
  <c r="D82" i="1" l="1"/>
  <c r="D79" i="1"/>
  <c r="D81" i="1"/>
  <c r="D83" i="1"/>
  <c r="D85" i="1" l="1"/>
</calcChain>
</file>

<file path=xl/sharedStrings.xml><?xml version="1.0" encoding="utf-8"?>
<sst xmlns="http://schemas.openxmlformats.org/spreadsheetml/2006/main" count="162" uniqueCount="112">
  <si>
    <t>RUBRO O CULTIVO</t>
  </si>
  <si>
    <t>VARIEDAD</t>
  </si>
  <si>
    <t>FECHA ESTIMADA  PRECIO VENTA</t>
  </si>
  <si>
    <t>NIVEL TECNOLÓGICO</t>
  </si>
  <si>
    <t>PRECIO ESPERADO ($/qqm)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</si>
  <si>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</si>
  <si>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</si>
  <si>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</si>
  <si>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</si>
  <si>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</si>
  <si>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</si>
  <si>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</si>
  <si>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</si>
  <si>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</si>
  <si>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</si>
  <si>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</si>
  <si>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</si>
  <si>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</si>
  <si>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</si>
  <si>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</si>
  <si>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</si>
  <si>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</si>
  <si>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</si>
  <si>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</si>
  <si>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</si>
  <si>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</si>
  <si>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</si>
  <si>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Aradura</t>
  </si>
  <si>
    <t>Subtotal Costo Maquinaria</t>
  </si>
  <si>
    <t>INSUMOS</t>
  </si>
  <si>
    <t>Insumos</t>
  </si>
  <si>
    <t>Unidad (Kg/l/u)</t>
  </si>
  <si>
    <t>Cantidad (Kg/l/u)</t>
  </si>
  <si>
    <t>SEMILLA</t>
  </si>
  <si>
    <t>FERTILIZANTES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</si>
  <si>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</si>
  <si>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</si>
  <si>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</si>
  <si>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</si>
  <si>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</si>
  <si>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</si>
  <si>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</si>
  <si>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</si>
  <si>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</si>
  <si>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</si>
  <si>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</si>
  <si>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</si>
  <si>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</si>
  <si>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</si>
  <si>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</si>
  <si>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</si>
  <si>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</si>
  <si>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</si>
  <si>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</si>
  <si>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</si>
  <si>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</si>
  <si>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</si>
  <si>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</si>
  <si>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</si>
  <si>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</si>
  <si>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</si>
  <si>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</si>
  <si>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</si>
  <si>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</si>
  <si>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</si>
  <si>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</si>
  <si>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 xml:space="preserve">Traslados </t>
  </si>
  <si>
    <t>TRIGO BLANCO</t>
  </si>
  <si>
    <t>LLARETA</t>
  </si>
  <si>
    <t>MEDIO</t>
  </si>
  <si>
    <t>METROPOLITANA</t>
  </si>
  <si>
    <t>SAN BERNARDO</t>
  </si>
  <si>
    <t>Dic- Ene</t>
  </si>
  <si>
    <t>MERCADO INTERNO</t>
  </si>
  <si>
    <t>NO HAY</t>
  </si>
  <si>
    <t>RENDIMIENTO (qqm//Há.)</t>
  </si>
  <si>
    <t>Aplicación herbicida</t>
  </si>
  <si>
    <t>Aplicación urea</t>
  </si>
  <si>
    <t>Sep- Oct</t>
  </si>
  <si>
    <t>Siembra</t>
  </si>
  <si>
    <t>Aplicación  funguicida</t>
  </si>
  <si>
    <t>Jul- Ago</t>
  </si>
  <si>
    <t>Riegos</t>
  </si>
  <si>
    <t>Sep- Nov</t>
  </si>
  <si>
    <t xml:space="preserve"> </t>
  </si>
  <si>
    <t>May-Jul</t>
  </si>
  <si>
    <t>Rastraje</t>
  </si>
  <si>
    <t>Siembra mecanica</t>
  </si>
  <si>
    <t>Acequidura</t>
  </si>
  <si>
    <t>Cosecha</t>
  </si>
  <si>
    <t>Traslados internos</t>
  </si>
  <si>
    <t>Dic - Ene</t>
  </si>
  <si>
    <t>Mezcla 20/15/15</t>
  </si>
  <si>
    <t>Urea</t>
  </si>
  <si>
    <t>HERBICIDA</t>
  </si>
  <si>
    <t>Arrat</t>
  </si>
  <si>
    <t>Sep-Oct</t>
  </si>
  <si>
    <t>Aliado (8 Gr)</t>
  </si>
  <si>
    <t>Ago- Sep</t>
  </si>
  <si>
    <t>FUNGICIDA</t>
  </si>
  <si>
    <t>Propizol</t>
  </si>
  <si>
    <t>Oct-Nov</t>
  </si>
  <si>
    <t>Dividen semilla</t>
  </si>
  <si>
    <t>May</t>
  </si>
  <si>
    <t>Agos</t>
  </si>
  <si>
    <t>Sept</t>
  </si>
  <si>
    <t>Lt</t>
  </si>
  <si>
    <t>Ago</t>
  </si>
  <si>
    <t>Dic</t>
  </si>
  <si>
    <t>PAINE</t>
  </si>
  <si>
    <t>MARZO 2023</t>
  </si>
  <si>
    <t>}{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</si>
</sst>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  <numFmt numFmtId="167" formatCode="#,##0.0"/>
  </numFmts>
  <fonts count="21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name val="Arial"/>
      <family val="2"/>
    </font>
    <font>
      <sz val="9"/>
      <color theme="1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61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 applyNumberFormat="0" applyFill="0" applyBorder="0" applyProtection="0"/>
    <xf numFmtId="0" fontId="19" fillId="0" borderId="20"/>
  </cellStyleXfs>
  <cellXfs count="175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 applyAlignment="1"/>
    <xf numFmtId="3" fontId="2" fillId="2" borderId="6" xfId="0" applyNumberFormat="1" applyFont="1" applyFill="1" applyBorder="1" applyAlignment="1"/>
    <xf numFmtId="49" fontId="4" fillId="2" borderId="5" xfId="0" applyNumberFormat="1" applyFont="1" applyFill="1" applyBorder="1" applyAlignment="1">
      <alignment vertical="center" wrapText="1"/>
    </xf>
    <xf numFmtId="0" fontId="5" fillId="2" borderId="7" xfId="0" applyFont="1" applyFill="1" applyBorder="1" applyAlignment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9" xfId="0" applyFont="1" applyFill="1" applyBorder="1" applyAlignment="1"/>
    <xf numFmtId="0" fontId="2" fillId="2" borderId="9" xfId="0" applyFont="1" applyFill="1" applyBorder="1" applyAlignment="1">
      <alignment horizontal="justify" wrapText="1"/>
    </xf>
    <xf numFmtId="0" fontId="0" fillId="2" borderId="10" xfId="0" applyFont="1" applyFill="1" applyBorder="1" applyAlignment="1"/>
    <xf numFmtId="0" fontId="2" fillId="2" borderId="11" xfId="0" applyFont="1" applyFill="1" applyBorder="1" applyAlignment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3" fontId="2" fillId="2" borderId="12" xfId="0" applyNumberFormat="1" applyFont="1" applyFill="1" applyBorder="1" applyAlignment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 applyAlignment="1"/>
    <xf numFmtId="0" fontId="2" fillId="2" borderId="18" xfId="0" applyFont="1" applyFill="1" applyBorder="1" applyAlignment="1"/>
    <xf numFmtId="3" fontId="2" fillId="2" borderId="18" xfId="0" applyNumberFormat="1" applyFont="1" applyFill="1" applyBorder="1" applyAlignment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/>
    </xf>
    <xf numFmtId="49" fontId="8" fillId="2" borderId="6" xfId="0" applyNumberFormat="1" applyFont="1" applyFill="1" applyBorder="1" applyAlignment="1">
      <alignment horizontal="left" vertical="center" wrapText="1"/>
    </xf>
    <xf numFmtId="49" fontId="4" fillId="2" borderId="6" xfId="0" applyNumberFormat="1" applyFont="1" applyFill="1" applyBorder="1" applyAlignment="1">
      <alignment horizontal="center"/>
    </xf>
    <xf numFmtId="49" fontId="8" fillId="2" borderId="6" xfId="0" applyNumberFormat="1" applyFont="1" applyFill="1" applyBorder="1" applyAlignment="1"/>
    <xf numFmtId="0" fontId="4" fillId="2" borderId="6" xfId="0" applyFont="1" applyFill="1" applyBorder="1" applyAlignment="1">
      <alignment horizontal="center"/>
    </xf>
    <xf numFmtId="49" fontId="9" fillId="3" borderId="15" xfId="0" applyNumberFormat="1" applyFont="1" applyFill="1" applyBorder="1" applyAlignment="1">
      <alignment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49" fontId="9" fillId="3" borderId="19" xfId="0" applyNumberFormat="1" applyFont="1" applyFill="1" applyBorder="1" applyAlignment="1">
      <alignment vertical="center"/>
    </xf>
    <xf numFmtId="0" fontId="9" fillId="3" borderId="19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15" fillId="7" borderId="20" xfId="0" applyFont="1" applyFill="1" applyBorder="1" applyAlignment="1"/>
    <xf numFmtId="49" fontId="13" fillId="8" borderId="21" xfId="0" applyNumberFormat="1" applyFont="1" applyFill="1" applyBorder="1" applyAlignment="1">
      <alignment vertical="center"/>
    </xf>
    <xf numFmtId="3" fontId="13" fillId="2" borderId="6" xfId="0" applyNumberFormat="1" applyFont="1" applyFill="1" applyBorder="1" applyAlignment="1">
      <alignment vertical="center"/>
    </xf>
    <xf numFmtId="0" fontId="13" fillId="2" borderId="6" xfId="0" applyNumberFormat="1" applyFont="1" applyFill="1" applyBorder="1" applyAlignment="1">
      <alignment vertical="center"/>
    </xf>
    <xf numFmtId="165" fontId="13" fillId="2" borderId="6" xfId="0" applyNumberFormat="1" applyFont="1" applyFill="1" applyBorder="1" applyAlignment="1">
      <alignment vertical="center"/>
    </xf>
    <xf numFmtId="0" fontId="10" fillId="7" borderId="20" xfId="0" applyFont="1" applyFill="1" applyBorder="1" applyAlignment="1">
      <alignment vertical="center"/>
    </xf>
    <xf numFmtId="164" fontId="1" fillId="2" borderId="20" xfId="0" applyNumberFormat="1" applyFont="1" applyFill="1" applyBorder="1" applyAlignment="1">
      <alignment vertical="center"/>
    </xf>
    <xf numFmtId="164" fontId="17" fillId="2" borderId="20" xfId="0" applyNumberFormat="1" applyFont="1" applyFill="1" applyBorder="1" applyAlignment="1">
      <alignment vertical="center"/>
    </xf>
    <xf numFmtId="0" fontId="15" fillId="2" borderId="20" xfId="0" applyFont="1" applyFill="1" applyBorder="1" applyAlignment="1"/>
    <xf numFmtId="0" fontId="0" fillId="2" borderId="22" xfId="0" applyFont="1" applyFill="1" applyBorder="1" applyAlignment="1"/>
    <xf numFmtId="49" fontId="0" fillId="2" borderId="20" xfId="0" applyNumberFormat="1" applyFont="1" applyFill="1" applyBorder="1" applyAlignment="1">
      <alignment vertical="center"/>
    </xf>
    <xf numFmtId="0" fontId="10" fillId="2" borderId="20" xfId="0" applyFont="1" applyFill="1" applyBorder="1" applyAlignment="1">
      <alignment vertical="center"/>
    </xf>
    <xf numFmtId="0" fontId="2" fillId="2" borderId="23" xfId="0" applyFont="1" applyFill="1" applyBorder="1" applyAlignment="1"/>
    <xf numFmtId="3" fontId="2" fillId="2" borderId="23" xfId="0" applyNumberFormat="1" applyFont="1" applyFill="1" applyBorder="1" applyAlignment="1"/>
    <xf numFmtId="49" fontId="1" fillId="5" borderId="24" xfId="0" applyNumberFormat="1" applyFont="1" applyFill="1" applyBorder="1" applyAlignment="1">
      <alignment vertical="center"/>
    </xf>
    <xf numFmtId="0" fontId="1" fillId="5" borderId="25" xfId="0" applyFont="1" applyFill="1" applyBorder="1" applyAlignment="1">
      <alignment vertical="center"/>
    </xf>
    <xf numFmtId="164" fontId="1" fillId="5" borderId="26" xfId="0" applyNumberFormat="1" applyFont="1" applyFill="1" applyBorder="1" applyAlignment="1">
      <alignment vertical="center"/>
    </xf>
    <xf numFmtId="49" fontId="1" fillId="3" borderId="27" xfId="0" applyNumberFormat="1" applyFont="1" applyFill="1" applyBorder="1" applyAlignment="1">
      <alignment vertical="center"/>
    </xf>
    <xf numFmtId="164" fontId="1" fillId="3" borderId="28" xfId="0" applyNumberFormat="1" applyFont="1" applyFill="1" applyBorder="1" applyAlignment="1">
      <alignment vertical="center"/>
    </xf>
    <xf numFmtId="49" fontId="1" fillId="5" borderId="27" xfId="0" applyNumberFormat="1" applyFont="1" applyFill="1" applyBorder="1" applyAlignment="1">
      <alignment vertical="center"/>
    </xf>
    <xf numFmtId="164" fontId="1" fillId="5" borderId="28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0" fontId="10" fillId="5" borderId="30" xfId="0" applyFont="1" applyFill="1" applyBorder="1" applyAlignment="1">
      <alignment vertical="center"/>
    </xf>
    <xf numFmtId="164" fontId="1" fillId="6" borderId="31" xfId="0" applyNumberFormat="1" applyFont="1" applyFill="1" applyBorder="1" applyAlignment="1">
      <alignment vertical="center"/>
    </xf>
    <xf numFmtId="0" fontId="0" fillId="2" borderId="20" xfId="0" applyFont="1" applyFill="1" applyBorder="1" applyAlignment="1">
      <alignment vertical="center"/>
    </xf>
    <xf numFmtId="0" fontId="16" fillId="2" borderId="20" xfId="0" applyFont="1" applyFill="1" applyBorder="1" applyAlignment="1">
      <alignment vertical="center"/>
    </xf>
    <xf numFmtId="49" fontId="13" fillId="8" borderId="32" xfId="0" applyNumberFormat="1" applyFont="1" applyFill="1" applyBorder="1" applyAlignment="1">
      <alignment vertical="center"/>
    </xf>
    <xf numFmtId="49" fontId="15" fillId="8" borderId="33" xfId="0" applyNumberFormat="1" applyFont="1" applyFill="1" applyBorder="1" applyAlignment="1"/>
    <xf numFmtId="49" fontId="13" fillId="2" borderId="34" xfId="0" applyNumberFormat="1" applyFont="1" applyFill="1" applyBorder="1" applyAlignment="1">
      <alignment vertical="center"/>
    </xf>
    <xf numFmtId="9" fontId="15" fillId="2" borderId="35" xfId="0" applyNumberFormat="1" applyFont="1" applyFill="1" applyBorder="1" applyAlignment="1"/>
    <xf numFmtId="49" fontId="13" fillId="8" borderId="36" xfId="0" applyNumberFormat="1" applyFont="1" applyFill="1" applyBorder="1" applyAlignment="1">
      <alignment vertical="center"/>
    </xf>
    <xf numFmtId="165" fontId="13" fillId="8" borderId="37" xfId="0" applyNumberFormat="1" applyFont="1" applyFill="1" applyBorder="1" applyAlignment="1">
      <alignment vertical="center"/>
    </xf>
    <xf numFmtId="9" fontId="13" fillId="8" borderId="38" xfId="0" applyNumberFormat="1" applyFont="1" applyFill="1" applyBorder="1" applyAlignment="1">
      <alignment vertical="center"/>
    </xf>
    <xf numFmtId="0" fontId="15" fillId="9" borderId="41" xfId="0" applyFont="1" applyFill="1" applyBorder="1" applyAlignment="1"/>
    <xf numFmtId="0" fontId="15" fillId="2" borderId="20" xfId="0" applyFont="1" applyFill="1" applyBorder="1" applyAlignment="1">
      <alignment vertical="center"/>
    </xf>
    <xf numFmtId="49" fontId="15" fillId="2" borderId="20" xfId="0" applyNumberFormat="1" applyFont="1" applyFill="1" applyBorder="1" applyAlignment="1">
      <alignment vertical="center"/>
    </xf>
    <xf numFmtId="49" fontId="13" fillId="2" borderId="42" xfId="0" applyNumberFormat="1" applyFont="1" applyFill="1" applyBorder="1" applyAlignment="1">
      <alignment vertical="center"/>
    </xf>
    <xf numFmtId="0" fontId="15" fillId="2" borderId="43" xfId="0" applyFont="1" applyFill="1" applyBorder="1" applyAlignment="1"/>
    <xf numFmtId="0" fontId="15" fillId="2" borderId="44" xfId="0" applyFont="1" applyFill="1" applyBorder="1" applyAlignment="1"/>
    <xf numFmtId="49" fontId="15" fillId="2" borderId="45" xfId="0" applyNumberFormat="1" applyFont="1" applyFill="1" applyBorder="1" applyAlignment="1">
      <alignment vertical="center"/>
    </xf>
    <xf numFmtId="0" fontId="15" fillId="2" borderId="46" xfId="0" applyFont="1" applyFill="1" applyBorder="1" applyAlignment="1"/>
    <xf numFmtId="49" fontId="15" fillId="2" borderId="47" xfId="0" applyNumberFormat="1" applyFont="1" applyFill="1" applyBorder="1" applyAlignment="1">
      <alignment vertical="center"/>
    </xf>
    <xf numFmtId="0" fontId="15" fillId="2" borderId="48" xfId="0" applyFont="1" applyFill="1" applyBorder="1" applyAlignment="1"/>
    <xf numFmtId="0" fontId="15" fillId="2" borderId="49" xfId="0" applyFont="1" applyFill="1" applyBorder="1" applyAlignment="1"/>
    <xf numFmtId="0" fontId="13" fillId="7" borderId="20" xfId="0" applyFont="1" applyFill="1" applyBorder="1" applyAlignment="1">
      <alignment vertical="center"/>
    </xf>
    <xf numFmtId="49" fontId="13" fillId="8" borderId="50" xfId="0" applyNumberFormat="1" applyFont="1" applyFill="1" applyBorder="1" applyAlignment="1">
      <alignment vertical="center"/>
    </xf>
    <xf numFmtId="0" fontId="13" fillId="8" borderId="51" xfId="0" applyNumberFormat="1" applyFont="1" applyFill="1" applyBorder="1" applyAlignment="1">
      <alignment vertical="center"/>
    </xf>
    <xf numFmtId="0" fontId="13" fillId="8" borderId="52" xfId="0" applyNumberFormat="1" applyFont="1" applyFill="1" applyBorder="1" applyAlignment="1">
      <alignment vertical="center"/>
    </xf>
    <xf numFmtId="165" fontId="13" fillId="8" borderId="38" xfId="0" applyNumberFormat="1" applyFont="1" applyFill="1" applyBorder="1" applyAlignment="1">
      <alignment vertical="center"/>
    </xf>
    <xf numFmtId="3" fontId="2" fillId="2" borderId="15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/>
    <xf numFmtId="49" fontId="4" fillId="2" borderId="6" xfId="0" applyNumberFormat="1" applyFont="1" applyFill="1" applyBorder="1" applyAlignment="1">
      <alignment horizontal="right" vertical="center" wrapText="1"/>
    </xf>
    <xf numFmtId="0" fontId="4" fillId="2" borderId="6" xfId="0" applyNumberFormat="1" applyFont="1" applyFill="1" applyBorder="1" applyAlignment="1">
      <alignment horizontal="center" wrapText="1"/>
    </xf>
    <xf numFmtId="3" fontId="4" fillId="2" borderId="6" xfId="0" applyNumberFormat="1" applyFont="1" applyFill="1" applyBorder="1" applyAlignment="1">
      <alignment horizontal="center" wrapText="1"/>
    </xf>
    <xf numFmtId="3" fontId="7" fillId="3" borderId="6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vertical="center"/>
    </xf>
    <xf numFmtId="3" fontId="2" fillId="2" borderId="15" xfId="0" applyNumberFormat="1" applyFont="1" applyFill="1" applyBorder="1" applyAlignment="1">
      <alignment horizontal="center" vertical="center"/>
    </xf>
    <xf numFmtId="3" fontId="3" fillId="3" borderId="15" xfId="0" applyNumberFormat="1" applyFont="1" applyFill="1" applyBorder="1" applyAlignment="1">
      <alignment horizontal="center" vertical="center"/>
    </xf>
    <xf numFmtId="49" fontId="7" fillId="3" borderId="15" xfId="0" applyNumberFormat="1" applyFont="1" applyFill="1" applyBorder="1" applyAlignment="1">
      <alignment horizontal="center" vertical="center"/>
    </xf>
    <xf numFmtId="3" fontId="7" fillId="3" borderId="15" xfId="0" applyNumberFormat="1" applyFont="1" applyFill="1" applyBorder="1" applyAlignment="1">
      <alignment horizontal="center" vertical="center"/>
    </xf>
    <xf numFmtId="0" fontId="4" fillId="2" borderId="6" xfId="0" applyNumberFormat="1" applyFont="1" applyFill="1" applyBorder="1" applyAlignment="1">
      <alignment horizontal="center"/>
    </xf>
    <xf numFmtId="3" fontId="4" fillId="2" borderId="6" xfId="0" applyNumberFormat="1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 vertical="center" wrapText="1"/>
    </xf>
    <xf numFmtId="3" fontId="9" fillId="3" borderId="15" xfId="0" applyNumberFormat="1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left" vertical="center" wrapText="1"/>
    </xf>
    <xf numFmtId="3" fontId="9" fillId="3" borderId="19" xfId="0" applyNumberFormat="1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left" wrapText="1"/>
    </xf>
    <xf numFmtId="17" fontId="20" fillId="0" borderId="56" xfId="1" applyNumberFormat="1" applyFont="1" applyBorder="1" applyAlignment="1">
      <alignment horizontal="right" vertical="center"/>
    </xf>
    <xf numFmtId="49" fontId="5" fillId="2" borderId="6" xfId="0" applyNumberFormat="1" applyFont="1" applyFill="1" applyBorder="1" applyAlignment="1">
      <alignment horizontal="right"/>
    </xf>
    <xf numFmtId="0" fontId="0" fillId="0" borderId="20" xfId="0" applyFont="1" applyFill="1" applyBorder="1" applyAlignment="1"/>
    <xf numFmtId="3" fontId="2" fillId="0" borderId="20" xfId="0" applyNumberFormat="1" applyFont="1" applyFill="1" applyBorder="1" applyAlignment="1"/>
    <xf numFmtId="49" fontId="4" fillId="0" borderId="20" xfId="0" applyNumberFormat="1" applyFont="1" applyFill="1" applyBorder="1" applyAlignment="1">
      <alignment horizontal="right" vertical="center" wrapText="1"/>
    </xf>
    <xf numFmtId="166" fontId="4" fillId="0" borderId="20" xfId="0" applyNumberFormat="1" applyFont="1" applyFill="1" applyBorder="1" applyAlignment="1">
      <alignment vertical="center" wrapText="1"/>
    </xf>
    <xf numFmtId="3" fontId="4" fillId="0" borderId="20" xfId="0" applyNumberFormat="1" applyFont="1" applyFill="1" applyBorder="1" applyAlignment="1">
      <alignment horizontal="right" wrapText="1"/>
    </xf>
    <xf numFmtId="49" fontId="4" fillId="0" borderId="20" xfId="0" applyNumberFormat="1" applyFont="1" applyFill="1" applyBorder="1" applyAlignment="1">
      <alignment horizontal="right"/>
    </xf>
    <xf numFmtId="0" fontId="2" fillId="0" borderId="20" xfId="0" applyFont="1" applyFill="1" applyBorder="1" applyAlignment="1">
      <alignment horizontal="justify" wrapText="1"/>
    </xf>
    <xf numFmtId="0" fontId="6" fillId="0" borderId="20" xfId="0" applyFont="1" applyFill="1" applyBorder="1" applyAlignment="1">
      <alignment horizontal="center" vertical="center"/>
    </xf>
    <xf numFmtId="0" fontId="2" fillId="0" borderId="20" xfId="0" applyFont="1" applyFill="1" applyBorder="1" applyAlignment="1"/>
    <xf numFmtId="0" fontId="2" fillId="0" borderId="20" xfId="0" applyFont="1" applyFill="1" applyBorder="1" applyAlignment="1">
      <alignment vertical="center"/>
    </xf>
    <xf numFmtId="49" fontId="1" fillId="0" borderId="20" xfId="0" applyNumberFormat="1" applyFont="1" applyFill="1" applyBorder="1" applyAlignment="1">
      <alignment horizontal="center" vertical="center" wrapText="1"/>
    </xf>
    <xf numFmtId="3" fontId="4" fillId="0" borderId="20" xfId="0" applyNumberFormat="1" applyFont="1" applyFill="1" applyBorder="1" applyAlignment="1">
      <alignment horizontal="center" wrapText="1"/>
    </xf>
    <xf numFmtId="3" fontId="7" fillId="0" borderId="20" xfId="0" applyNumberFormat="1" applyFont="1" applyFill="1" applyBorder="1" applyAlignment="1">
      <alignment horizontal="center" vertical="center"/>
    </xf>
    <xf numFmtId="49" fontId="1" fillId="0" borderId="20" xfId="0" applyNumberFormat="1" applyFont="1" applyFill="1" applyBorder="1" applyAlignment="1">
      <alignment vertical="center"/>
    </xf>
    <xf numFmtId="3" fontId="2" fillId="0" borderId="20" xfId="0" applyNumberFormat="1" applyFont="1" applyFill="1" applyBorder="1" applyAlignment="1">
      <alignment horizontal="center" vertical="center"/>
    </xf>
    <xf numFmtId="3" fontId="3" fillId="0" borderId="20" xfId="0" applyNumberFormat="1" applyFont="1" applyFill="1" applyBorder="1" applyAlignment="1">
      <alignment horizontal="center" vertical="center"/>
    </xf>
    <xf numFmtId="49" fontId="1" fillId="0" borderId="20" xfId="0" applyNumberFormat="1" applyFont="1" applyFill="1" applyBorder="1" applyAlignment="1">
      <alignment horizontal="center" vertical="center"/>
    </xf>
    <xf numFmtId="3" fontId="4" fillId="0" borderId="20" xfId="0" applyNumberFormat="1" applyFont="1" applyFill="1" applyBorder="1" applyAlignment="1">
      <alignment horizontal="center"/>
    </xf>
    <xf numFmtId="3" fontId="9" fillId="0" borderId="20" xfId="0" applyNumberFormat="1" applyFont="1" applyFill="1" applyBorder="1" applyAlignment="1">
      <alignment horizontal="center" vertical="center"/>
    </xf>
    <xf numFmtId="164" fontId="1" fillId="0" borderId="20" xfId="0" applyNumberFormat="1" applyFont="1" applyFill="1" applyBorder="1" applyAlignment="1">
      <alignment vertical="center"/>
    </xf>
    <xf numFmtId="164" fontId="17" fillId="0" borderId="20" xfId="0" applyNumberFormat="1" applyFont="1" applyFill="1" applyBorder="1" applyAlignment="1">
      <alignment vertical="center"/>
    </xf>
    <xf numFmtId="0" fontId="15" fillId="0" borderId="20" xfId="0" applyFont="1" applyFill="1" applyBorder="1" applyAlignment="1"/>
    <xf numFmtId="0" fontId="0" fillId="0" borderId="0" xfId="0" applyNumberFormat="1" applyFont="1" applyFill="1" applyAlignment="1"/>
    <xf numFmtId="49" fontId="4" fillId="2" borderId="59" xfId="0" applyNumberFormat="1" applyFont="1" applyFill="1" applyBorder="1" applyAlignment="1">
      <alignment horizontal="right" vertical="center" wrapText="1"/>
    </xf>
    <xf numFmtId="3" fontId="4" fillId="2" borderId="60" xfId="0" applyNumberFormat="1" applyFont="1" applyFill="1" applyBorder="1" applyAlignment="1">
      <alignment horizontal="right" wrapText="1"/>
    </xf>
    <xf numFmtId="166" fontId="4" fillId="2" borderId="57" xfId="0" applyNumberFormat="1" applyFont="1" applyFill="1" applyBorder="1" applyAlignment="1">
      <alignment vertical="center" wrapText="1"/>
    </xf>
    <xf numFmtId="167" fontId="4" fillId="0" borderId="20" xfId="0" applyNumberFormat="1" applyFont="1" applyFill="1" applyBorder="1" applyAlignment="1">
      <alignment horizontal="center"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18" fillId="9" borderId="53" xfId="0" applyNumberFormat="1" applyFont="1" applyFill="1" applyBorder="1" applyAlignment="1">
      <alignment horizontal="center" vertical="center"/>
    </xf>
    <xf numFmtId="49" fontId="18" fillId="9" borderId="54" xfId="0" applyNumberFormat="1" applyFont="1" applyFill="1" applyBorder="1" applyAlignment="1">
      <alignment horizontal="center" vertical="center"/>
    </xf>
    <xf numFmtId="49" fontId="18" fillId="9" borderId="55" xfId="0" applyNumberFormat="1" applyFont="1" applyFill="1" applyBorder="1" applyAlignment="1">
      <alignment horizontal="center" vertical="center"/>
    </xf>
    <xf numFmtId="49" fontId="18" fillId="9" borderId="39" xfId="0" applyNumberFormat="1" applyFont="1" applyFill="1" applyBorder="1" applyAlignment="1">
      <alignment vertical="center"/>
    </xf>
    <xf numFmtId="0" fontId="13" fillId="9" borderId="40" xfId="0" applyFont="1" applyFill="1" applyBorder="1" applyAlignment="1">
      <alignment vertical="center"/>
    </xf>
    <xf numFmtId="0" fontId="4" fillId="2" borderId="58" xfId="0" applyFont="1" applyFill="1" applyBorder="1" applyAlignment="1">
      <alignment vertical="center" wrapText="1"/>
    </xf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</xdr:colOff>
      <xdr:row>0</xdr:row>
      <xdr:rowOff>161925</xdr:rowOff>
    </xdr:from>
    <xdr:to>
      <xdr:col>7</xdr:col>
      <xdr:colOff>9525</xdr:colOff>
      <xdr:row>7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799" y="161925"/>
          <a:ext cx="6638926" cy="1171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P91"/>
  <sheetViews>
    <sheetView showGridLines="0" tabSelected="1" workbookViewId="0">
      <selection activeCell="I16" sqref="I16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24" style="1" customWidth="1"/>
    <col min="3" max="3" width="19.42578125" style="1" customWidth="1"/>
    <col min="4" max="4" width="12.5703125" style="1" customWidth="1"/>
    <col min="5" max="5" width="11.85546875" style="1" customWidth="1"/>
    <col min="6" max="6" width="15" style="1" customWidth="1"/>
    <col min="7" max="7" width="16.7109375" style="1" customWidth="1"/>
    <col min="8" max="8" width="11.7109375" style="156" customWidth="1"/>
    <col min="9" max="250" width="10.85546875" style="1" customWidth="1"/>
  </cols>
  <sheetData>
    <row r="1" spans="1:8" ht="15" customHeight="1" x14ac:dyDescent="0.25">
      <c r="A1" s="2"/>
      <c r="B1" s="2"/>
      <c r="C1" s="2"/>
      <c r="D1" s="2"/>
      <c r="E1" s="2"/>
      <c r="F1" s="2"/>
      <c r="G1" s="2"/>
      <c r="H1" s="134"/>
    </row>
    <row r="2" spans="1:8" ht="15" customHeight="1" x14ac:dyDescent="0.25">
      <c r="A2" s="2"/>
      <c r="B2" s="2"/>
      <c r="C2" s="2"/>
      <c r="D2" s="2"/>
      <c r="E2" s="2"/>
      <c r="F2" s="2"/>
      <c r="G2" s="2"/>
      <c r="H2" s="134"/>
    </row>
    <row r="3" spans="1:8" ht="15" customHeight="1" x14ac:dyDescent="0.25">
      <c r="A3" s="2"/>
      <c r="B3" s="2"/>
      <c r="C3" s="2"/>
      <c r="D3" s="2"/>
      <c r="E3" s="2"/>
      <c r="F3" s="2"/>
      <c r="G3" s="2"/>
      <c r="H3" s="134"/>
    </row>
    <row r="4" spans="1:8" ht="15" customHeight="1" x14ac:dyDescent="0.25">
      <c r="A4" s="2"/>
      <c r="B4" s="2"/>
      <c r="C4" s="2"/>
      <c r="D4" s="2"/>
      <c r="E4" s="2"/>
      <c r="F4" s="2"/>
      <c r="G4" s="73"/>
      <c r="H4" s="134"/>
    </row>
    <row r="5" spans="1:8" ht="15" customHeight="1" x14ac:dyDescent="0.25">
      <c r="A5" s="2"/>
      <c r="B5" s="2"/>
      <c r="C5" s="2"/>
      <c r="D5" s="2"/>
      <c r="E5" s="2"/>
      <c r="F5" s="2"/>
      <c r="G5" s="2"/>
      <c r="H5" s="134"/>
    </row>
    <row r="6" spans="1:8" ht="15" customHeight="1" x14ac:dyDescent="0.25">
      <c r="A6" s="2"/>
      <c r="B6" s="2"/>
      <c r="C6" s="2"/>
      <c r="D6" s="2"/>
      <c r="E6" s="2"/>
      <c r="F6" s="2"/>
      <c r="G6" s="2"/>
      <c r="H6" s="134"/>
    </row>
    <row r="7" spans="1:8" ht="15" customHeight="1" x14ac:dyDescent="0.25">
      <c r="A7" s="2"/>
      <c r="B7" s="2"/>
      <c r="C7" s="2"/>
      <c r="D7" s="2"/>
      <c r="E7" s="2"/>
      <c r="F7" s="2"/>
      <c r="G7" s="2"/>
      <c r="H7" s="134"/>
    </row>
    <row r="8" spans="1:8" ht="15" customHeight="1" x14ac:dyDescent="0.25">
      <c r="A8" s="2"/>
      <c r="B8" s="3"/>
      <c r="C8" s="4"/>
      <c r="D8" s="2"/>
      <c r="E8" s="4"/>
      <c r="F8" s="4"/>
      <c r="G8" s="4"/>
      <c r="H8" s="134"/>
    </row>
    <row r="9" spans="1:8" ht="12" customHeight="1" x14ac:dyDescent="0.25">
      <c r="A9" s="5"/>
      <c r="B9" s="6" t="s">
        <v>0</v>
      </c>
      <c r="C9" s="7" t="s">
        <v>67</v>
      </c>
      <c r="D9" s="8"/>
      <c r="E9" s="161" t="s">
        <v>75</v>
      </c>
      <c r="F9" s="162"/>
      <c r="G9" s="9">
        <v>80</v>
      </c>
      <c r="H9" s="135"/>
    </row>
    <row r="10" spans="1:8" ht="15.75" customHeight="1" x14ac:dyDescent="0.25">
      <c r="A10" s="5"/>
      <c r="B10" s="10" t="s">
        <v>1</v>
      </c>
      <c r="C10" s="116" t="s">
        <v>68</v>
      </c>
      <c r="D10" s="11"/>
      <c r="E10" s="165" t="s">
        <v>2</v>
      </c>
      <c r="F10" s="166"/>
      <c r="G10" s="157" t="s">
        <v>72</v>
      </c>
      <c r="H10" s="136"/>
    </row>
    <row r="11" spans="1:8" ht="13.5" customHeight="1" x14ac:dyDescent="0.25">
      <c r="A11" s="5"/>
      <c r="B11" s="10" t="s">
        <v>3</v>
      </c>
      <c r="C11" s="116" t="s">
        <v>69</v>
      </c>
      <c r="D11" s="11"/>
      <c r="E11" s="165" t="s">
        <v>4</v>
      </c>
      <c r="F11" s="174"/>
      <c r="G11" s="159">
        <v>35700</v>
      </c>
      <c r="H11" s="137"/>
    </row>
    <row r="12" spans="1:8" ht="11.25" customHeight="1" x14ac:dyDescent="0.25">
      <c r="A12" s="5"/>
      <c r="B12" s="10" t="s">
        <v>5</v>
      </c>
      <c r="C12" s="14" t="s">
        <v>70</v>
      </c>
      <c r="D12" s="11"/>
      <c r="E12" s="15" t="s">
        <v>6</v>
      </c>
      <c r="F12" s="16"/>
      <c r="G12" s="158">
        <f>G9*G11</f>
        <v>2856000</v>
      </c>
      <c r="H12" s="138"/>
    </row>
    <row r="13" spans="1:8" ht="11.25" customHeight="1" x14ac:dyDescent="0.25">
      <c r="A13" s="5"/>
      <c r="B13" s="10" t="s">
        <v>7</v>
      </c>
      <c r="C13" s="13" t="s">
        <v>71</v>
      </c>
      <c r="D13" s="11"/>
      <c r="E13" s="163" t="s">
        <v>8</v>
      </c>
      <c r="F13" s="164"/>
      <c r="G13" s="13" t="s">
        <v>73</v>
      </c>
      <c r="H13" s="139"/>
    </row>
    <row r="14" spans="1:8" ht="13.5" customHeight="1" x14ac:dyDescent="0.25">
      <c r="A14" s="5"/>
      <c r="B14" s="10" t="s">
        <v>9</v>
      </c>
      <c r="C14" s="133" t="s">
        <v>109</v>
      </c>
      <c r="D14" s="11"/>
      <c r="E14" s="163" t="s">
        <v>10</v>
      </c>
      <c r="F14" s="164"/>
      <c r="G14" s="13" t="s">
        <v>72</v>
      </c>
      <c r="H14" s="139"/>
    </row>
    <row r="15" spans="1:8" ht="18" customHeight="1" x14ac:dyDescent="0.25">
      <c r="A15" s="5"/>
      <c r="B15" s="10" t="s">
        <v>11</v>
      </c>
      <c r="C15" s="132" t="s">
        <v>110</v>
      </c>
      <c r="D15" s="11"/>
      <c r="E15" s="165" t="s">
        <v>12</v>
      </c>
      <c r="F15" s="166"/>
      <c r="G15" s="116" t="s">
        <v>74</v>
      </c>
      <c r="H15" s="136"/>
    </row>
    <row r="16" spans="1:8" ht="12" customHeight="1" x14ac:dyDescent="0.25">
      <c r="A16" s="2"/>
      <c r="B16" s="17"/>
      <c r="C16" s="18"/>
      <c r="D16" s="19"/>
      <c r="E16" s="20"/>
      <c r="F16" s="20"/>
      <c r="G16" s="21"/>
      <c r="H16" s="140"/>
    </row>
    <row r="17" spans="1:8" ht="12" customHeight="1" x14ac:dyDescent="0.25">
      <c r="A17" s="22"/>
      <c r="B17" s="167" t="s">
        <v>13</v>
      </c>
      <c r="C17" s="168"/>
      <c r="D17" s="168"/>
      <c r="E17" s="168"/>
      <c r="F17" s="168"/>
      <c r="G17" s="168"/>
      <c r="H17" s="141"/>
    </row>
    <row r="18" spans="1:8" ht="12" customHeight="1" x14ac:dyDescent="0.25">
      <c r="A18" s="2"/>
      <c r="B18" s="23"/>
      <c r="C18" s="24"/>
      <c r="D18" s="24"/>
      <c r="E18" s="24"/>
      <c r="F18" s="25"/>
      <c r="G18" s="25"/>
      <c r="H18" s="142"/>
    </row>
    <row r="19" spans="1:8" ht="12" customHeight="1" x14ac:dyDescent="0.25">
      <c r="A19" s="5"/>
      <c r="B19" s="26" t="s">
        <v>14</v>
      </c>
      <c r="C19" s="27"/>
      <c r="D19" s="28"/>
      <c r="E19" s="28"/>
      <c r="F19" s="28"/>
      <c r="G19" s="28"/>
      <c r="H19" s="143"/>
    </row>
    <row r="20" spans="1:8" ht="24" customHeight="1" x14ac:dyDescent="0.25">
      <c r="A20" s="22"/>
      <c r="B20" s="29" t="s">
        <v>15</v>
      </c>
      <c r="C20" s="29" t="s">
        <v>16</v>
      </c>
      <c r="D20" s="29" t="s">
        <v>17</v>
      </c>
      <c r="E20" s="29" t="s">
        <v>18</v>
      </c>
      <c r="F20" s="29" t="s">
        <v>19</v>
      </c>
      <c r="G20" s="29" t="s">
        <v>20</v>
      </c>
      <c r="H20" s="144"/>
    </row>
    <row r="21" spans="1:8" ht="12.75" customHeight="1" x14ac:dyDescent="0.25">
      <c r="A21" s="22"/>
      <c r="B21" s="12" t="s">
        <v>76</v>
      </c>
      <c r="C21" s="30" t="s">
        <v>21</v>
      </c>
      <c r="D21" s="117">
        <v>2</v>
      </c>
      <c r="E21" s="30" t="s">
        <v>107</v>
      </c>
      <c r="F21" s="118">
        <v>30000</v>
      </c>
      <c r="G21" s="118">
        <f>D21*F21</f>
        <v>60000</v>
      </c>
      <c r="H21" s="145"/>
    </row>
    <row r="22" spans="1:8" ht="12.75" customHeight="1" x14ac:dyDescent="0.25">
      <c r="A22" s="22"/>
      <c r="B22" s="114" t="s">
        <v>77</v>
      </c>
      <c r="C22" s="30" t="s">
        <v>21</v>
      </c>
      <c r="D22" s="117">
        <v>4</v>
      </c>
      <c r="E22" s="30" t="s">
        <v>78</v>
      </c>
      <c r="F22" s="118">
        <v>30000</v>
      </c>
      <c r="G22" s="118">
        <f t="shared" ref="G22:G25" si="0">D22*F22</f>
        <v>120000</v>
      </c>
      <c r="H22" s="145"/>
    </row>
    <row r="23" spans="1:8" ht="12.75" customHeight="1" x14ac:dyDescent="0.25">
      <c r="A23" s="22"/>
      <c r="B23" s="114" t="s">
        <v>79</v>
      </c>
      <c r="C23" s="30" t="s">
        <v>21</v>
      </c>
      <c r="D23" s="117">
        <v>0.3</v>
      </c>
      <c r="E23" s="30" t="s">
        <v>107</v>
      </c>
      <c r="F23" s="118">
        <v>30000</v>
      </c>
      <c r="G23" s="118">
        <f t="shared" si="0"/>
        <v>9000</v>
      </c>
      <c r="H23" s="145"/>
    </row>
    <row r="24" spans="1:8" ht="15" customHeight="1" x14ac:dyDescent="0.25">
      <c r="A24" s="22"/>
      <c r="B24" s="12" t="s">
        <v>80</v>
      </c>
      <c r="C24" s="30" t="s">
        <v>21</v>
      </c>
      <c r="D24" s="117">
        <v>2</v>
      </c>
      <c r="E24" s="30" t="s">
        <v>81</v>
      </c>
      <c r="F24" s="118">
        <v>30000</v>
      </c>
      <c r="G24" s="118">
        <f t="shared" si="0"/>
        <v>60000</v>
      </c>
      <c r="H24" s="145"/>
    </row>
    <row r="25" spans="1:8" ht="12.75" customHeight="1" x14ac:dyDescent="0.25">
      <c r="A25" s="22"/>
      <c r="B25" s="12" t="s">
        <v>82</v>
      </c>
      <c r="C25" s="30" t="s">
        <v>21</v>
      </c>
      <c r="D25" s="117">
        <v>2</v>
      </c>
      <c r="E25" s="30" t="s">
        <v>83</v>
      </c>
      <c r="F25" s="118">
        <v>30000</v>
      </c>
      <c r="G25" s="118">
        <f t="shared" si="0"/>
        <v>60000</v>
      </c>
      <c r="H25" s="145"/>
    </row>
    <row r="26" spans="1:8" ht="12.75" customHeight="1" x14ac:dyDescent="0.25">
      <c r="A26" s="22"/>
      <c r="B26" s="31" t="s">
        <v>22</v>
      </c>
      <c r="C26" s="32"/>
      <c r="D26" s="32"/>
      <c r="E26" s="32"/>
      <c r="F26" s="32"/>
      <c r="G26" s="119">
        <f>SUM(G21:G25)</f>
        <v>309000</v>
      </c>
      <c r="H26" s="146"/>
    </row>
    <row r="27" spans="1:8" ht="12" customHeight="1" x14ac:dyDescent="0.25">
      <c r="A27" s="2"/>
      <c r="B27" s="23"/>
      <c r="C27" s="25"/>
      <c r="D27" s="25"/>
      <c r="E27" s="25"/>
      <c r="F27" s="33"/>
      <c r="G27" s="33"/>
      <c r="H27" s="135"/>
    </row>
    <row r="28" spans="1:8" ht="12" customHeight="1" x14ac:dyDescent="0.25">
      <c r="A28" s="5"/>
      <c r="B28" s="34" t="s">
        <v>23</v>
      </c>
      <c r="C28" s="35"/>
      <c r="D28" s="36"/>
      <c r="E28" s="36"/>
      <c r="F28" s="37"/>
      <c r="G28" s="37"/>
      <c r="H28" s="143"/>
    </row>
    <row r="29" spans="1:8" ht="24" customHeight="1" x14ac:dyDescent="0.25">
      <c r="A29" s="5"/>
      <c r="B29" s="38" t="s">
        <v>15</v>
      </c>
      <c r="C29" s="39" t="s">
        <v>16</v>
      </c>
      <c r="D29" s="39" t="s">
        <v>17</v>
      </c>
      <c r="E29" s="38" t="s">
        <v>18</v>
      </c>
      <c r="F29" s="39" t="s">
        <v>19</v>
      </c>
      <c r="G29" s="120" t="s">
        <v>20</v>
      </c>
      <c r="H29" s="147"/>
    </row>
    <row r="30" spans="1:8" ht="12" customHeight="1" x14ac:dyDescent="0.25">
      <c r="A30" s="5"/>
      <c r="B30" s="40" t="s">
        <v>84</v>
      </c>
      <c r="C30" s="41" t="s">
        <v>84</v>
      </c>
      <c r="D30" s="41" t="s">
        <v>84</v>
      </c>
      <c r="E30" s="41" t="s">
        <v>84</v>
      </c>
      <c r="F30" s="113" t="s">
        <v>84</v>
      </c>
      <c r="G30" s="121">
        <v>0</v>
      </c>
      <c r="H30" s="148"/>
    </row>
    <row r="31" spans="1:8" ht="12" customHeight="1" x14ac:dyDescent="0.25">
      <c r="A31" s="5"/>
      <c r="B31" s="42" t="s">
        <v>24</v>
      </c>
      <c r="C31" s="43"/>
      <c r="D31" s="43"/>
      <c r="E31" s="43"/>
      <c r="F31" s="44"/>
      <c r="G31" s="122">
        <f>SUM(G30)</f>
        <v>0</v>
      </c>
      <c r="H31" s="149"/>
    </row>
    <row r="32" spans="1:8" ht="12" customHeight="1" x14ac:dyDescent="0.25">
      <c r="A32" s="2"/>
      <c r="B32" s="45"/>
      <c r="C32" s="46"/>
      <c r="D32" s="46"/>
      <c r="E32" s="46"/>
      <c r="F32" s="47"/>
      <c r="G32" s="47"/>
      <c r="H32" s="135"/>
    </row>
    <row r="33" spans="1:8" ht="12" customHeight="1" x14ac:dyDescent="0.25">
      <c r="A33" s="5"/>
      <c r="B33" s="34" t="s">
        <v>25</v>
      </c>
      <c r="C33" s="35"/>
      <c r="D33" s="36"/>
      <c r="E33" s="36"/>
      <c r="F33" s="37"/>
      <c r="G33" s="37"/>
      <c r="H33" s="143"/>
    </row>
    <row r="34" spans="1:8" ht="24" customHeight="1" x14ac:dyDescent="0.25">
      <c r="A34" s="5"/>
      <c r="B34" s="48" t="s">
        <v>15</v>
      </c>
      <c r="C34" s="48" t="s">
        <v>16</v>
      </c>
      <c r="D34" s="48" t="s">
        <v>17</v>
      </c>
      <c r="E34" s="48" t="s">
        <v>18</v>
      </c>
      <c r="F34" s="49" t="s">
        <v>19</v>
      </c>
      <c r="G34" s="48" t="s">
        <v>20</v>
      </c>
      <c r="H34" s="150"/>
    </row>
    <row r="35" spans="1:8" ht="12.75" customHeight="1" x14ac:dyDescent="0.25">
      <c r="A35" s="22"/>
      <c r="B35" s="131" t="s">
        <v>27</v>
      </c>
      <c r="C35" s="30" t="s">
        <v>26</v>
      </c>
      <c r="D35" s="117">
        <v>0.3</v>
      </c>
      <c r="E35" s="30" t="s">
        <v>85</v>
      </c>
      <c r="F35" s="118">
        <v>381578.4</v>
      </c>
      <c r="G35" s="118">
        <f>D35*F35</f>
        <v>114473.52</v>
      </c>
      <c r="H35" s="160"/>
    </row>
    <row r="36" spans="1:8" ht="12.75" customHeight="1" x14ac:dyDescent="0.25">
      <c r="A36" s="22"/>
      <c r="B36" s="131" t="s">
        <v>86</v>
      </c>
      <c r="C36" s="30" t="s">
        <v>26</v>
      </c>
      <c r="D36" s="117">
        <v>0.3</v>
      </c>
      <c r="E36" s="30" t="s">
        <v>107</v>
      </c>
      <c r="F36" s="118">
        <v>236215.2</v>
      </c>
      <c r="G36" s="118">
        <f t="shared" ref="G36:G40" si="1">D36*F36</f>
        <v>70864.56</v>
      </c>
      <c r="H36" s="160"/>
    </row>
    <row r="37" spans="1:8" ht="12.75" customHeight="1" x14ac:dyDescent="0.25">
      <c r="A37" s="22"/>
      <c r="B37" s="131" t="s">
        <v>87</v>
      </c>
      <c r="C37" s="30" t="s">
        <v>26</v>
      </c>
      <c r="D37" s="117">
        <v>0.2</v>
      </c>
      <c r="E37" s="30" t="s">
        <v>107</v>
      </c>
      <c r="F37" s="118">
        <v>290726.40000000002</v>
      </c>
      <c r="G37" s="118">
        <f t="shared" si="1"/>
        <v>58145.280000000006</v>
      </c>
      <c r="H37" s="160"/>
    </row>
    <row r="38" spans="1:8" ht="12.75" customHeight="1" x14ac:dyDescent="0.25">
      <c r="A38" s="22"/>
      <c r="B38" s="131" t="s">
        <v>88</v>
      </c>
      <c r="C38" s="30" t="s">
        <v>26</v>
      </c>
      <c r="D38" s="117">
        <v>0.06</v>
      </c>
      <c r="E38" s="30" t="s">
        <v>105</v>
      </c>
      <c r="F38" s="118">
        <v>181704</v>
      </c>
      <c r="G38" s="118">
        <f t="shared" si="1"/>
        <v>10902.24</v>
      </c>
      <c r="H38" s="160"/>
    </row>
    <row r="39" spans="1:8" ht="12.75" customHeight="1" x14ac:dyDescent="0.25">
      <c r="A39" s="22"/>
      <c r="B39" s="131" t="s">
        <v>89</v>
      </c>
      <c r="C39" s="30" t="s">
        <v>26</v>
      </c>
      <c r="D39" s="117">
        <v>0.4</v>
      </c>
      <c r="E39" s="30" t="s">
        <v>108</v>
      </c>
      <c r="F39" s="118">
        <v>272556</v>
      </c>
      <c r="G39" s="118">
        <f t="shared" si="1"/>
        <v>109022.40000000001</v>
      </c>
      <c r="H39" s="160"/>
    </row>
    <row r="40" spans="1:8" ht="12.75" customHeight="1" x14ac:dyDescent="0.25">
      <c r="A40" s="22"/>
      <c r="B40" s="131" t="s">
        <v>90</v>
      </c>
      <c r="C40" s="30" t="s">
        <v>26</v>
      </c>
      <c r="D40" s="117">
        <v>0.48</v>
      </c>
      <c r="E40" s="30" t="s">
        <v>91</v>
      </c>
      <c r="F40" s="118">
        <v>145363.20000000001</v>
      </c>
      <c r="G40" s="118">
        <f t="shared" si="1"/>
        <v>69774.33600000001</v>
      </c>
      <c r="H40" s="160"/>
    </row>
    <row r="41" spans="1:8" ht="12.75" customHeight="1" x14ac:dyDescent="0.25">
      <c r="A41" s="5"/>
      <c r="B41" s="123" t="s">
        <v>28</v>
      </c>
      <c r="C41" s="50"/>
      <c r="D41" s="50"/>
      <c r="E41" s="50"/>
      <c r="F41" s="50"/>
      <c r="G41" s="124">
        <f>SUM(G35:G40)</f>
        <v>433182.33600000001</v>
      </c>
      <c r="H41" s="146"/>
    </row>
    <row r="42" spans="1:8" ht="12" customHeight="1" x14ac:dyDescent="0.25">
      <c r="A42" s="2"/>
      <c r="B42" s="45"/>
      <c r="C42" s="46"/>
      <c r="D42" s="46"/>
      <c r="E42" s="46"/>
      <c r="F42" s="47"/>
      <c r="G42" s="47"/>
      <c r="H42" s="135"/>
    </row>
    <row r="43" spans="1:8" ht="12" customHeight="1" x14ac:dyDescent="0.25">
      <c r="A43" s="5"/>
      <c r="B43" s="34" t="s">
        <v>29</v>
      </c>
      <c r="C43" s="35"/>
      <c r="D43" s="36"/>
      <c r="E43" s="36"/>
      <c r="F43" s="37"/>
      <c r="G43" s="37"/>
      <c r="H43" s="143"/>
    </row>
    <row r="44" spans="1:8" ht="27.75" customHeight="1" x14ac:dyDescent="0.25">
      <c r="A44" s="5"/>
      <c r="B44" s="49" t="s">
        <v>30</v>
      </c>
      <c r="C44" s="49" t="s">
        <v>31</v>
      </c>
      <c r="D44" s="49" t="s">
        <v>32</v>
      </c>
      <c r="E44" s="49" t="s">
        <v>18</v>
      </c>
      <c r="F44" s="49" t="s">
        <v>19</v>
      </c>
      <c r="G44" s="49" t="s">
        <v>20</v>
      </c>
      <c r="H44" s="144"/>
    </row>
    <row r="45" spans="1:8" ht="12.75" customHeight="1" x14ac:dyDescent="0.25">
      <c r="A45" s="22"/>
      <c r="B45" s="51" t="s">
        <v>33</v>
      </c>
      <c r="C45" s="127" t="s">
        <v>35</v>
      </c>
      <c r="D45" s="127">
        <v>173</v>
      </c>
      <c r="E45" s="54" t="s">
        <v>103</v>
      </c>
      <c r="F45" s="126">
        <v>1063</v>
      </c>
      <c r="G45" s="126">
        <f>D45*F45</f>
        <v>183899</v>
      </c>
      <c r="H45" s="151"/>
    </row>
    <row r="46" spans="1:8" ht="12.75" customHeight="1" x14ac:dyDescent="0.25">
      <c r="A46" s="22"/>
      <c r="B46" s="51" t="s">
        <v>34</v>
      </c>
      <c r="C46" s="127"/>
      <c r="D46" s="127"/>
      <c r="E46" s="54"/>
      <c r="F46" s="126"/>
      <c r="G46" s="126" t="s">
        <v>84</v>
      </c>
      <c r="H46" s="151"/>
    </row>
    <row r="47" spans="1:8" ht="12.75" customHeight="1" x14ac:dyDescent="0.25">
      <c r="A47" s="22"/>
      <c r="B47" s="129" t="s">
        <v>92</v>
      </c>
      <c r="C47" s="127" t="s">
        <v>35</v>
      </c>
      <c r="D47" s="127">
        <v>340</v>
      </c>
      <c r="E47" s="54" t="s">
        <v>104</v>
      </c>
      <c r="F47" s="126">
        <v>1457</v>
      </c>
      <c r="G47" s="126">
        <f t="shared" ref="G47:G54" si="2">D47*F47</f>
        <v>495380</v>
      </c>
      <c r="H47" s="151"/>
    </row>
    <row r="48" spans="1:8" ht="12.75" customHeight="1" x14ac:dyDescent="0.25">
      <c r="A48" s="22"/>
      <c r="B48" s="129" t="s">
        <v>93</v>
      </c>
      <c r="C48" s="127" t="s">
        <v>35</v>
      </c>
      <c r="D48" s="127">
        <v>300</v>
      </c>
      <c r="E48" s="54" t="s">
        <v>105</v>
      </c>
      <c r="F48" s="126">
        <v>1639</v>
      </c>
      <c r="G48" s="126">
        <f t="shared" si="2"/>
        <v>491700</v>
      </c>
      <c r="H48" s="151"/>
    </row>
    <row r="49" spans="1:8" ht="12.75" customHeight="1" x14ac:dyDescent="0.25">
      <c r="A49" s="22"/>
      <c r="B49" s="53" t="s">
        <v>94</v>
      </c>
      <c r="C49" s="52"/>
      <c r="D49" s="125"/>
      <c r="E49" s="52"/>
      <c r="F49" s="126"/>
      <c r="G49" s="126" t="s">
        <v>84</v>
      </c>
      <c r="H49" s="151"/>
    </row>
    <row r="50" spans="1:8" ht="12.75" customHeight="1" x14ac:dyDescent="0.25">
      <c r="A50" s="22"/>
      <c r="B50" s="115" t="s">
        <v>95</v>
      </c>
      <c r="C50" s="54" t="s">
        <v>106</v>
      </c>
      <c r="D50" s="54">
        <v>0.15</v>
      </c>
      <c r="E50" s="54" t="s">
        <v>96</v>
      </c>
      <c r="F50" s="126">
        <v>139046.00648399998</v>
      </c>
      <c r="G50" s="126">
        <f t="shared" si="2"/>
        <v>20856.900972599997</v>
      </c>
      <c r="H50" s="151"/>
    </row>
    <row r="51" spans="1:8" ht="12.75" customHeight="1" x14ac:dyDescent="0.25">
      <c r="A51" s="22"/>
      <c r="B51" s="115" t="s">
        <v>97</v>
      </c>
      <c r="C51" s="52" t="s">
        <v>111</v>
      </c>
      <c r="D51" s="125">
        <v>1</v>
      </c>
      <c r="E51" s="52" t="s">
        <v>98</v>
      </c>
      <c r="F51" s="126">
        <v>2672.6505119999997</v>
      </c>
      <c r="G51" s="126">
        <f t="shared" si="2"/>
        <v>2672.6505119999997</v>
      </c>
      <c r="H51" s="151"/>
    </row>
    <row r="52" spans="1:8" ht="12.75" customHeight="1" x14ac:dyDescent="0.25">
      <c r="A52" s="22"/>
      <c r="B52" s="53" t="s">
        <v>99</v>
      </c>
      <c r="C52" s="52"/>
      <c r="D52" s="125"/>
      <c r="E52" s="52"/>
      <c r="F52" s="126"/>
      <c r="G52" s="126" t="s">
        <v>84</v>
      </c>
      <c r="H52" s="151"/>
    </row>
    <row r="53" spans="1:8" ht="12.75" customHeight="1" x14ac:dyDescent="0.25">
      <c r="A53" s="22"/>
      <c r="B53" s="115" t="s">
        <v>100</v>
      </c>
      <c r="C53" s="54" t="s">
        <v>106</v>
      </c>
      <c r="D53" s="54">
        <v>0.25</v>
      </c>
      <c r="E53" s="54" t="s">
        <v>101</v>
      </c>
      <c r="F53" s="126">
        <v>50984.899307999993</v>
      </c>
      <c r="G53" s="126">
        <f t="shared" si="2"/>
        <v>12746.224826999998</v>
      </c>
      <c r="H53" s="151"/>
    </row>
    <row r="54" spans="1:8" ht="12.75" customHeight="1" x14ac:dyDescent="0.25">
      <c r="A54" s="22"/>
      <c r="B54" s="115" t="s">
        <v>102</v>
      </c>
      <c r="C54" s="52" t="s">
        <v>106</v>
      </c>
      <c r="D54" s="125">
        <v>0.5</v>
      </c>
      <c r="E54" s="52" t="s">
        <v>81</v>
      </c>
      <c r="F54" s="126">
        <v>98315.358120000004</v>
      </c>
      <c r="G54" s="126">
        <f t="shared" si="2"/>
        <v>49157.679060000002</v>
      </c>
      <c r="H54" s="151"/>
    </row>
    <row r="55" spans="1:8" ht="13.5" customHeight="1" x14ac:dyDescent="0.25">
      <c r="A55" s="5"/>
      <c r="B55" s="55" t="s">
        <v>36</v>
      </c>
      <c r="C55" s="56"/>
      <c r="D55" s="56"/>
      <c r="E55" s="56"/>
      <c r="F55" s="57"/>
      <c r="G55" s="128">
        <f>SUM(G45:G54)</f>
        <v>1256412.4553716001</v>
      </c>
      <c r="H55" s="152"/>
    </row>
    <row r="56" spans="1:8" ht="12" customHeight="1" x14ac:dyDescent="0.25">
      <c r="A56" s="2"/>
      <c r="B56" s="45"/>
      <c r="C56" s="46"/>
      <c r="D56" s="46"/>
      <c r="E56" s="58"/>
      <c r="F56" s="47"/>
      <c r="G56" s="47"/>
      <c r="H56" s="135"/>
    </row>
    <row r="57" spans="1:8" ht="12" customHeight="1" x14ac:dyDescent="0.25">
      <c r="A57" s="5"/>
      <c r="B57" s="34" t="s">
        <v>37</v>
      </c>
      <c r="C57" s="35"/>
      <c r="D57" s="36"/>
      <c r="E57" s="36"/>
      <c r="F57" s="37"/>
      <c r="G57" s="37"/>
      <c r="H57" s="143"/>
    </row>
    <row r="58" spans="1:8" ht="24" customHeight="1" x14ac:dyDescent="0.25">
      <c r="A58" s="5"/>
      <c r="B58" s="48" t="s">
        <v>38</v>
      </c>
      <c r="C58" s="49" t="s">
        <v>31</v>
      </c>
      <c r="D58" s="49" t="s">
        <v>32</v>
      </c>
      <c r="E58" s="48" t="s">
        <v>18</v>
      </c>
      <c r="F58" s="49" t="s">
        <v>19</v>
      </c>
      <c r="G58" s="48" t="s">
        <v>20</v>
      </c>
      <c r="H58" s="150"/>
    </row>
    <row r="59" spans="1:8" ht="12.75" customHeight="1" x14ac:dyDescent="0.25">
      <c r="A59" s="22"/>
      <c r="B59" s="12" t="s">
        <v>66</v>
      </c>
      <c r="C59" s="52" t="s">
        <v>35</v>
      </c>
      <c r="D59" s="126">
        <v>80</v>
      </c>
      <c r="E59" s="30" t="s">
        <v>84</v>
      </c>
      <c r="F59" s="126">
        <v>570</v>
      </c>
      <c r="G59" s="126">
        <f>(D59*F59)</f>
        <v>45600</v>
      </c>
      <c r="H59" s="151"/>
    </row>
    <row r="60" spans="1:8" ht="13.5" customHeight="1" x14ac:dyDescent="0.25">
      <c r="A60" s="5"/>
      <c r="B60" s="59" t="s">
        <v>39</v>
      </c>
      <c r="C60" s="60"/>
      <c r="D60" s="60"/>
      <c r="E60" s="60"/>
      <c r="F60" s="61"/>
      <c r="G60" s="130">
        <f>SUM(G59)</f>
        <v>45600</v>
      </c>
      <c r="H60" s="152"/>
    </row>
    <row r="61" spans="1:8" ht="12" customHeight="1" x14ac:dyDescent="0.25">
      <c r="A61" s="2"/>
      <c r="B61" s="76"/>
      <c r="C61" s="76"/>
      <c r="D61" s="76"/>
      <c r="E61" s="76"/>
      <c r="F61" s="77"/>
      <c r="G61" s="77"/>
      <c r="H61" s="135"/>
    </row>
    <row r="62" spans="1:8" ht="12" customHeight="1" x14ac:dyDescent="0.25">
      <c r="A62" s="73"/>
      <c r="B62" s="78" t="s">
        <v>40</v>
      </c>
      <c r="C62" s="79"/>
      <c r="D62" s="79"/>
      <c r="E62" s="79"/>
      <c r="F62" s="79"/>
      <c r="G62" s="80">
        <f>G26+G31+G41+G55+G60</f>
        <v>2044194.7913716002</v>
      </c>
      <c r="H62" s="153"/>
    </row>
    <row r="63" spans="1:8" ht="12" customHeight="1" x14ac:dyDescent="0.25">
      <c r="A63" s="73"/>
      <c r="B63" s="81" t="s">
        <v>41</v>
      </c>
      <c r="C63" s="63"/>
      <c r="D63" s="63"/>
      <c r="E63" s="63"/>
      <c r="F63" s="63"/>
      <c r="G63" s="82">
        <f>G62*0.05</f>
        <v>102209.73956858001</v>
      </c>
      <c r="H63" s="153"/>
    </row>
    <row r="64" spans="1:8" ht="12" customHeight="1" x14ac:dyDescent="0.25">
      <c r="A64" s="73"/>
      <c r="B64" s="83" t="s">
        <v>42</v>
      </c>
      <c r="C64" s="62"/>
      <c r="D64" s="62"/>
      <c r="E64" s="62"/>
      <c r="F64" s="62"/>
      <c r="G64" s="84">
        <f>G63+G62</f>
        <v>2146404.5309401802</v>
      </c>
      <c r="H64" s="153"/>
    </row>
    <row r="65" spans="1:8" ht="12" customHeight="1" x14ac:dyDescent="0.25">
      <c r="A65" s="73"/>
      <c r="B65" s="81" t="s">
        <v>43</v>
      </c>
      <c r="C65" s="63"/>
      <c r="D65" s="63"/>
      <c r="E65" s="63"/>
      <c r="F65" s="63"/>
      <c r="G65" s="82">
        <f>G12</f>
        <v>2856000</v>
      </c>
      <c r="H65" s="153"/>
    </row>
    <row r="66" spans="1:8" ht="12" customHeight="1" x14ac:dyDescent="0.25">
      <c r="A66" s="73"/>
      <c r="B66" s="85" t="s">
        <v>44</v>
      </c>
      <c r="C66" s="86"/>
      <c r="D66" s="86"/>
      <c r="E66" s="86"/>
      <c r="F66" s="86"/>
      <c r="G66" s="87">
        <f>G65-G64</f>
        <v>709595.46905981982</v>
      </c>
      <c r="H66" s="153"/>
    </row>
    <row r="67" spans="1:8" ht="12" customHeight="1" x14ac:dyDescent="0.25">
      <c r="A67" s="73"/>
      <c r="B67" s="74" t="s">
        <v>45</v>
      </c>
      <c r="C67" s="75"/>
      <c r="D67" s="75"/>
      <c r="E67" s="75"/>
      <c r="F67" s="75"/>
      <c r="G67" s="70"/>
      <c r="H67" s="153"/>
    </row>
    <row r="68" spans="1:8" ht="12.75" customHeight="1" thickBot="1" x14ac:dyDescent="0.3">
      <c r="A68" s="73"/>
      <c r="B68" s="88"/>
      <c r="C68" s="75"/>
      <c r="D68" s="75"/>
      <c r="E68" s="75"/>
      <c r="F68" s="75"/>
      <c r="G68" s="70"/>
      <c r="H68" s="153"/>
    </row>
    <row r="69" spans="1:8" ht="12" customHeight="1" x14ac:dyDescent="0.25">
      <c r="A69" s="73"/>
      <c r="B69" s="100" t="s">
        <v>46</v>
      </c>
      <c r="C69" s="101"/>
      <c r="D69" s="101"/>
      <c r="E69" s="101"/>
      <c r="F69" s="102"/>
      <c r="G69" s="70"/>
      <c r="H69" s="153"/>
    </row>
    <row r="70" spans="1:8" ht="12" customHeight="1" x14ac:dyDescent="0.25">
      <c r="A70" s="73"/>
      <c r="B70" s="103" t="s">
        <v>47</v>
      </c>
      <c r="C70" s="72"/>
      <c r="D70" s="72"/>
      <c r="E70" s="72"/>
      <c r="F70" s="104"/>
      <c r="G70" s="70"/>
      <c r="H70" s="153"/>
    </row>
    <row r="71" spans="1:8" ht="12" customHeight="1" x14ac:dyDescent="0.25">
      <c r="A71" s="73"/>
      <c r="B71" s="103" t="s">
        <v>48</v>
      </c>
      <c r="C71" s="72"/>
      <c r="D71" s="72"/>
      <c r="E71" s="72"/>
      <c r="F71" s="104"/>
      <c r="G71" s="70"/>
      <c r="H71" s="153"/>
    </row>
    <row r="72" spans="1:8" ht="12" customHeight="1" x14ac:dyDescent="0.25">
      <c r="A72" s="73"/>
      <c r="B72" s="103" t="s">
        <v>49</v>
      </c>
      <c r="C72" s="72"/>
      <c r="D72" s="72"/>
      <c r="E72" s="72"/>
      <c r="F72" s="104"/>
      <c r="G72" s="70"/>
      <c r="H72" s="153"/>
    </row>
    <row r="73" spans="1:8" ht="12" customHeight="1" x14ac:dyDescent="0.25">
      <c r="A73" s="73"/>
      <c r="B73" s="103" t="s">
        <v>50</v>
      </c>
      <c r="C73" s="72"/>
      <c r="D73" s="72"/>
      <c r="E73" s="72"/>
      <c r="F73" s="104"/>
      <c r="G73" s="70"/>
      <c r="H73" s="153"/>
    </row>
    <row r="74" spans="1:8" ht="12" customHeight="1" x14ac:dyDescent="0.25">
      <c r="A74" s="73"/>
      <c r="B74" s="103" t="s">
        <v>51</v>
      </c>
      <c r="C74" s="72"/>
      <c r="D74" s="72"/>
      <c r="E74" s="72"/>
      <c r="F74" s="104"/>
      <c r="G74" s="70"/>
      <c r="H74" s="153"/>
    </row>
    <row r="75" spans="1:8" ht="12.75" customHeight="1" thickBot="1" x14ac:dyDescent="0.3">
      <c r="A75" s="73"/>
      <c r="B75" s="105" t="s">
        <v>52</v>
      </c>
      <c r="C75" s="106"/>
      <c r="D75" s="106"/>
      <c r="E75" s="106"/>
      <c r="F75" s="107"/>
      <c r="G75" s="70"/>
      <c r="H75" s="153"/>
    </row>
    <row r="76" spans="1:8" ht="12.75" customHeight="1" x14ac:dyDescent="0.25">
      <c r="A76" s="73"/>
      <c r="B76" s="98"/>
      <c r="C76" s="72"/>
      <c r="D76" s="72"/>
      <c r="E76" s="72"/>
      <c r="F76" s="72"/>
      <c r="G76" s="70"/>
      <c r="H76" s="153"/>
    </row>
    <row r="77" spans="1:8" ht="15" customHeight="1" thickBot="1" x14ac:dyDescent="0.3">
      <c r="A77" s="73"/>
      <c r="B77" s="172" t="s">
        <v>53</v>
      </c>
      <c r="C77" s="173"/>
      <c r="D77" s="97"/>
      <c r="E77" s="64"/>
      <c r="F77" s="64"/>
      <c r="G77" s="70"/>
      <c r="H77" s="153"/>
    </row>
    <row r="78" spans="1:8" ht="12" customHeight="1" x14ac:dyDescent="0.25">
      <c r="A78" s="73"/>
      <c r="B78" s="90" t="s">
        <v>38</v>
      </c>
      <c r="C78" s="65" t="s">
        <v>54</v>
      </c>
      <c r="D78" s="91" t="s">
        <v>55</v>
      </c>
      <c r="E78" s="64"/>
      <c r="F78" s="64"/>
      <c r="G78" s="70"/>
      <c r="H78" s="153"/>
    </row>
    <row r="79" spans="1:8" ht="12" customHeight="1" x14ac:dyDescent="0.25">
      <c r="A79" s="73"/>
      <c r="B79" s="92" t="s">
        <v>56</v>
      </c>
      <c r="C79" s="66">
        <f>G26</f>
        <v>309000</v>
      </c>
      <c r="D79" s="93">
        <f>(C79/C85)</f>
        <v>0.14396167895930134</v>
      </c>
      <c r="E79" s="64"/>
      <c r="F79" s="64"/>
      <c r="G79" s="70"/>
      <c r="H79" s="153"/>
    </row>
    <row r="80" spans="1:8" ht="12" customHeight="1" x14ac:dyDescent="0.25">
      <c r="A80" s="73"/>
      <c r="B80" s="92" t="s">
        <v>57</v>
      </c>
      <c r="C80" s="67">
        <v>0</v>
      </c>
      <c r="D80" s="93">
        <v>0</v>
      </c>
      <c r="E80" s="64"/>
      <c r="F80" s="64"/>
      <c r="G80" s="70"/>
      <c r="H80" s="153"/>
    </row>
    <row r="81" spans="1:8" ht="12" customHeight="1" x14ac:dyDescent="0.25">
      <c r="A81" s="73"/>
      <c r="B81" s="92" t="s">
        <v>58</v>
      </c>
      <c r="C81" s="66">
        <f>G41</f>
        <v>433182.33600000001</v>
      </c>
      <c r="D81" s="93">
        <f>(C81/C85)</f>
        <v>0.20181765820735342</v>
      </c>
      <c r="E81" s="64"/>
      <c r="F81" s="64"/>
      <c r="G81" s="70"/>
      <c r="H81" s="153"/>
    </row>
    <row r="82" spans="1:8" ht="12" customHeight="1" x14ac:dyDescent="0.25">
      <c r="A82" s="73"/>
      <c r="B82" s="92" t="s">
        <v>30</v>
      </c>
      <c r="C82" s="66">
        <f>G55</f>
        <v>1256412.4553716001</v>
      </c>
      <c r="D82" s="93">
        <f>(C82/C85)</f>
        <v>0.58535678492127452</v>
      </c>
      <c r="E82" s="64"/>
      <c r="F82" s="64"/>
      <c r="G82" s="70"/>
      <c r="H82" s="153"/>
    </row>
    <row r="83" spans="1:8" ht="12" customHeight="1" x14ac:dyDescent="0.25">
      <c r="A83" s="73"/>
      <c r="B83" s="92" t="s">
        <v>59</v>
      </c>
      <c r="C83" s="68">
        <f>G60</f>
        <v>45600</v>
      </c>
      <c r="D83" s="93">
        <f>(C83/C85)</f>
        <v>2.1244830293023112E-2</v>
      </c>
      <c r="E83" s="69"/>
      <c r="F83" s="69"/>
      <c r="G83" s="70"/>
      <c r="H83" s="153"/>
    </row>
    <row r="84" spans="1:8" ht="12" customHeight="1" x14ac:dyDescent="0.25">
      <c r="A84" s="73"/>
      <c r="B84" s="92" t="s">
        <v>60</v>
      </c>
      <c r="C84" s="68">
        <f>G63</f>
        <v>102209.73956858001</v>
      </c>
      <c r="D84" s="93">
        <f>(C84/C85)</f>
        <v>4.7619047619047623E-2</v>
      </c>
      <c r="E84" s="69"/>
      <c r="F84" s="69"/>
      <c r="G84" s="70"/>
      <c r="H84" s="153"/>
    </row>
    <row r="85" spans="1:8" ht="12.75" customHeight="1" thickBot="1" x14ac:dyDescent="0.3">
      <c r="A85" s="73"/>
      <c r="B85" s="94" t="s">
        <v>61</v>
      </c>
      <c r="C85" s="95">
        <f>SUM(C79:C84)</f>
        <v>2146404.5309401802</v>
      </c>
      <c r="D85" s="96">
        <f>SUM(D79:D84)</f>
        <v>1</v>
      </c>
      <c r="E85" s="69"/>
      <c r="F85" s="69"/>
      <c r="G85" s="70"/>
      <c r="H85" s="153"/>
    </row>
    <row r="86" spans="1:8" ht="12" customHeight="1" x14ac:dyDescent="0.25">
      <c r="A86" s="73"/>
      <c r="B86" s="88"/>
      <c r="C86" s="75"/>
      <c r="D86" s="75"/>
      <c r="E86" s="75"/>
      <c r="F86" s="75"/>
      <c r="G86" s="70"/>
      <c r="H86" s="153"/>
    </row>
    <row r="87" spans="1:8" ht="12.75" customHeight="1" thickBot="1" x14ac:dyDescent="0.3">
      <c r="A87" s="73"/>
      <c r="B87" s="89"/>
      <c r="C87" s="75"/>
      <c r="D87" s="75"/>
      <c r="E87" s="75"/>
      <c r="F87" s="75"/>
      <c r="G87" s="70"/>
      <c r="H87" s="153"/>
    </row>
    <row r="88" spans="1:8" ht="12" customHeight="1" thickBot="1" x14ac:dyDescent="0.3">
      <c r="A88" s="73"/>
      <c r="B88" s="169" t="s">
        <v>62</v>
      </c>
      <c r="C88" s="170"/>
      <c r="D88" s="170"/>
      <c r="E88" s="171"/>
      <c r="F88" s="69"/>
      <c r="G88" s="70"/>
      <c r="H88" s="153"/>
    </row>
    <row r="89" spans="1:8" ht="12" customHeight="1" x14ac:dyDescent="0.25">
      <c r="A89" s="73"/>
      <c r="B89" s="109" t="s">
        <v>63</v>
      </c>
      <c r="C89" s="110">
        <v>70</v>
      </c>
      <c r="D89" s="110">
        <v>80</v>
      </c>
      <c r="E89" s="111">
        <v>86</v>
      </c>
      <c r="F89" s="108"/>
      <c r="G89" s="71"/>
      <c r="H89" s="154"/>
    </row>
    <row r="90" spans="1:8" ht="12.75" customHeight="1" thickBot="1" x14ac:dyDescent="0.3">
      <c r="A90" s="73"/>
      <c r="B90" s="94" t="s">
        <v>64</v>
      </c>
      <c r="C90" s="95">
        <f>(G64/C89)</f>
        <v>30662.921870574002</v>
      </c>
      <c r="D90" s="95">
        <f>(G64/D89)</f>
        <v>26830.056636752252</v>
      </c>
      <c r="E90" s="112">
        <f>(G64/E89)</f>
        <v>24958.192220234654</v>
      </c>
      <c r="F90" s="108"/>
      <c r="G90" s="71"/>
      <c r="H90" s="154"/>
    </row>
    <row r="91" spans="1:8" ht="15.6" customHeight="1" x14ac:dyDescent="0.25">
      <c r="A91" s="73"/>
      <c r="B91" s="99" t="s">
        <v>65</v>
      </c>
      <c r="C91" s="72"/>
      <c r="D91" s="72"/>
      <c r="E91" s="72"/>
      <c r="F91" s="72"/>
      <c r="G91" s="72"/>
      <c r="H91" s="155"/>
    </row>
  </sheetData>
  <mergeCells count="9">
    <mergeCell ref="E9:F9"/>
    <mergeCell ref="E14:F14"/>
    <mergeCell ref="E15:F15"/>
    <mergeCell ref="B17:G17"/>
    <mergeCell ref="B88:E88"/>
    <mergeCell ref="B77:C77"/>
    <mergeCell ref="E13:F13"/>
    <mergeCell ref="E11:F11"/>
    <mergeCell ref="E10:F10"/>
  </mergeCells>
  <pageMargins left="0.748031" right="0.748031" top="0.98425200000000002" bottom="0.98425200000000002" header="0" footer="0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TRIGO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Maldonado Schweitzer Ruben</cp:lastModifiedBy>
  <dcterms:created xsi:type="dcterms:W3CDTF">2020-11-27T12:49:26Z</dcterms:created>
  <dcterms:modified xsi:type="dcterms:W3CDTF">2023-03-28T19:14:40Z</dcterms:modified>
</cp:coreProperties>
</file>