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4000" windowHeight="10845"/>
  </bookViews>
  <sheets>
    <sheet name="TRIGO" sheetId="1" r:id="rId1"/>
  </sheets>
  <definedNames>
    <definedName name="_xlnm.Print_Area" localSheetId="0">TRIGO!$A$1:$G$86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28" i="1"/>
  <c r="G50" i="1" l="1"/>
  <c r="G22" i="1" l="1"/>
  <c r="G23" i="1"/>
  <c r="G21" i="1"/>
  <c r="G24" i="1" l="1"/>
  <c r="G52" i="1" l="1"/>
  <c r="G36" i="1"/>
  <c r="G38" i="1"/>
  <c r="G29" i="1" l="1"/>
  <c r="G33" i="1"/>
  <c r="G34" i="1"/>
  <c r="G35" i="1"/>
  <c r="G37" i="1"/>
  <c r="G39" i="1"/>
  <c r="G45" i="1"/>
  <c r="G47" i="1"/>
  <c r="G48" i="1"/>
  <c r="G57" i="1"/>
  <c r="G58" i="1" s="1"/>
  <c r="C81" i="1" s="1"/>
  <c r="G12" i="1"/>
  <c r="G63" i="1" s="1"/>
  <c r="G40" i="1" l="1"/>
  <c r="C79" i="1" s="1"/>
  <c r="G53" i="1"/>
  <c r="C80" i="1" s="1"/>
  <c r="C77" i="1"/>
  <c r="G61" i="1" l="1"/>
  <c r="C82" i="1" s="1"/>
  <c r="C83" i="1" s="1"/>
  <c r="G62" i="1" l="1"/>
  <c r="G64" i="1" s="1"/>
  <c r="D77" i="1"/>
  <c r="D79" i="1"/>
  <c r="D81" i="1"/>
  <c r="D82" i="1"/>
  <c r="D80" i="1"/>
  <c r="C88" i="1" l="1"/>
  <c r="E88" i="1"/>
  <c r="D88" i="1"/>
  <c r="D83" i="1"/>
</calcChain>
</file>

<file path=xl/sharedStrings.xml><?xml version="1.0" encoding="utf-8"?>
<sst xmlns="http://schemas.openxmlformats.org/spreadsheetml/2006/main" count="146" uniqueCount="105">
  <si>
    <t>RUBRO O CULTIVO</t>
  </si>
  <si>
    <t>VARIEDAD</t>
  </si>
  <si>
    <t>FECHA ESTIMADA  PRECIO VENTA</t>
  </si>
  <si>
    <t>NIVEL TECNOLÓGICO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</si>
  <si>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</si>
  <si>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</si>
  <si>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</si>
  <si>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</si>
  <si>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</si>
  <si>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</si>
  <si>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</si>
  <si>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</si>
  <si>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</si>
  <si>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</si>
  <si>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</si>
  <si>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</si>
  <si>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</si>
  <si>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</si>
  <si>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</si>
  <si>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</si>
  <si>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</si>
  <si>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</si>
  <si>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</si>
  <si>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</si>
  <si>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</si>
  <si>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Mayo</t>
  </si>
  <si>
    <t>Cosecha Automotriz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</si>
  <si>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</si>
  <si>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</si>
  <si>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</si>
  <si>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</si>
  <si>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</si>
  <si>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</si>
  <si>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</si>
  <si>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</si>
  <si>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</si>
  <si>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</si>
  <si>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</si>
  <si>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</si>
  <si>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</si>
  <si>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</si>
  <si>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</si>
  <si>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</si>
  <si>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</si>
  <si>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</si>
  <si>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</si>
  <si>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</si>
  <si>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</si>
  <si>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</si>
  <si>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</si>
  <si>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</si>
  <si>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</si>
  <si>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</si>
  <si>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</si>
  <si>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</si>
  <si>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</si>
  <si>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</si>
  <si>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Semilla corriente </t>
  </si>
  <si>
    <t>Diciembre - Enero</t>
  </si>
  <si>
    <t>Molino Local</t>
  </si>
  <si>
    <t>Fertilización</t>
  </si>
  <si>
    <t xml:space="preserve">Julio-Agosto </t>
  </si>
  <si>
    <t>Arado cincel</t>
  </si>
  <si>
    <t>Aplicación herbicida</t>
  </si>
  <si>
    <t>Abril-Mayo</t>
  </si>
  <si>
    <t>Traslado</t>
  </si>
  <si>
    <t>1.  Precios de insumos y productos se expresan con IVA.</t>
  </si>
  <si>
    <t>5.  El costo de la maquinaria incluye costo del operador, combustible y  arriendo de la maquinaria propiamente tal</t>
  </si>
  <si>
    <t>6.  El  costo de la mano de obra incluye impuestos e  imposiciones</t>
  </si>
  <si>
    <t>4.  Los insumos aplicados (tipo y dosis)  son sólo referenciales y corresponden a la agencia de área en particular</t>
  </si>
  <si>
    <t>PRECIO ESPERADO ($/Kg)</t>
  </si>
  <si>
    <t>Fosfato diamónico (fert. Base)</t>
  </si>
  <si>
    <t>Urea granulada (macolla)</t>
  </si>
  <si>
    <t>Pantera - Pandora</t>
  </si>
  <si>
    <t>RENDIMIENTO (qqm/Há.)</t>
  </si>
  <si>
    <t>Heladas - Sequía</t>
  </si>
  <si>
    <t>3.  Precio esperado por ventas corresponde a precio colocado en el molino (San Fernando)</t>
  </si>
  <si>
    <t>Costo unitario ($/qqm) (*)</t>
  </si>
  <si>
    <t>Rendimiento (qqm/ha)</t>
  </si>
  <si>
    <t>ESCENARIOS COSTO UNITARIO  ($/qqm)</t>
  </si>
  <si>
    <t>Rastraje tapado semilla</t>
  </si>
  <si>
    <t>FUNGICIDA</t>
  </si>
  <si>
    <t>Anagran plus</t>
  </si>
  <si>
    <t>Hussar 20% wg</t>
  </si>
  <si>
    <t>Julio</t>
  </si>
  <si>
    <t xml:space="preserve">Diciembre-Enero </t>
  </si>
  <si>
    <t>Julio-Agosto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</si>
  <si>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</si>
  <si>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</si>
  <si>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TRIGO</t>
  </si>
  <si>
    <t>LAS  CABRAS</t>
  </si>
  <si>
    <t>LAS CABRAS</t>
  </si>
  <si>
    <t>ENE 2023</t>
  </si>
  <si>
    <t xml:space="preserve">Diciembre - Enero </t>
  </si>
  <si>
    <t>Movimiento insumos para siembra</t>
  </si>
  <si>
    <t>JH</t>
  </si>
  <si>
    <t>Septiembre - Octubre</t>
  </si>
  <si>
    <t>Cosecha</t>
  </si>
  <si>
    <t>Riegos (2)</t>
  </si>
  <si>
    <t>JM</t>
  </si>
  <si>
    <t>Rastraje (2)</t>
  </si>
  <si>
    <t>Siembra</t>
  </si>
  <si>
    <t>mayo</t>
  </si>
  <si>
    <t>Medio</t>
  </si>
  <si>
    <t>Diciembre-Enero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</si>
</sst>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 * #,##0.0_ ;_ * \-#,##0.0_ ;_ * &quot;-&quot;??_ ;_ @_ 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6" fontId="3" fillId="0" borderId="3" applyFont="0" applyFill="0" applyBorder="0" applyAlignment="0" applyProtection="0"/>
  </cellStyleXfs>
  <cellXfs count="121">
    <xf numFmtId="0" fontId="0" fillId="0" borderId="0" xfId="0" applyFont="1" applyAlignment="1"/>
    <xf numFmtId="0" fontId="1" fillId="2" borderId="4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4" fillId="2" borderId="3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21" xfId="0" applyFont="1" applyFill="1" applyBorder="1" applyAlignment="1"/>
    <xf numFmtId="49" fontId="1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49" fontId="1" fillId="2" borderId="13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14" xfId="0" applyFont="1" applyFill="1" applyBorder="1" applyAlignment="1"/>
    <xf numFmtId="49" fontId="1" fillId="2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0" fontId="1" fillId="7" borderId="3" xfId="0" applyFont="1" applyFill="1" applyBorder="1" applyAlignment="1"/>
    <xf numFmtId="49" fontId="2" fillId="8" borderId="22" xfId="0" applyNumberFormat="1" applyFont="1" applyFill="1" applyBorder="1" applyAlignment="1">
      <alignment vertical="center"/>
    </xf>
    <xf numFmtId="49" fontId="2" fillId="8" borderId="23" xfId="0" applyNumberFormat="1" applyFont="1" applyFill="1" applyBorder="1" applyAlignment="1">
      <alignment vertical="center"/>
    </xf>
    <xf numFmtId="49" fontId="1" fillId="8" borderId="24" xfId="0" applyNumberFormat="1" applyFont="1" applyFill="1" applyBorder="1" applyAlignment="1"/>
    <xf numFmtId="49" fontId="2" fillId="2" borderId="5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9" fontId="1" fillId="2" borderId="6" xfId="0" applyNumberFormat="1" applyFont="1" applyFill="1" applyBorder="1" applyAlignment="1"/>
    <xf numFmtId="0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5" fillId="7" borderId="3" xfId="0" applyFont="1" applyFill="1" applyBorder="1" applyAlignment="1">
      <alignment vertical="center"/>
    </xf>
    <xf numFmtId="49" fontId="2" fillId="8" borderId="7" xfId="0" applyNumberFormat="1" applyFont="1" applyFill="1" applyBorder="1" applyAlignment="1">
      <alignment vertical="center"/>
    </xf>
    <xf numFmtId="165" fontId="2" fillId="8" borderId="8" xfId="0" applyNumberFormat="1" applyFont="1" applyFill="1" applyBorder="1" applyAlignment="1">
      <alignment vertical="center"/>
    </xf>
    <xf numFmtId="9" fontId="2" fillId="8" borderId="9" xfId="0" applyNumberFormat="1" applyFont="1" applyFill="1" applyBorder="1" applyAlignment="1">
      <alignment vertical="center"/>
    </xf>
    <xf numFmtId="49" fontId="2" fillId="8" borderId="18" xfId="0" applyNumberFormat="1" applyFont="1" applyFill="1" applyBorder="1" applyAlignment="1">
      <alignment vertical="center"/>
    </xf>
    <xf numFmtId="3" fontId="2" fillId="8" borderId="19" xfId="0" applyNumberFormat="1" applyFont="1" applyFill="1" applyBorder="1" applyAlignment="1">
      <alignment vertical="center"/>
    </xf>
    <xf numFmtId="3" fontId="2" fillId="8" borderId="20" xfId="0" applyNumberFormat="1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165" fontId="2" fillId="8" borderId="9" xfId="0" applyNumberFormat="1" applyFont="1" applyFill="1" applyBorder="1" applyAlignment="1">
      <alignment vertical="center"/>
    </xf>
    <xf numFmtId="49" fontId="8" fillId="9" borderId="25" xfId="0" applyNumberFormat="1" applyFont="1" applyFill="1" applyBorder="1" applyAlignment="1">
      <alignment horizontal="center" vertical="center"/>
    </xf>
    <xf numFmtId="49" fontId="8" fillId="9" borderId="26" xfId="0" applyNumberFormat="1" applyFont="1" applyFill="1" applyBorder="1" applyAlignment="1">
      <alignment horizontal="center" vertical="center"/>
    </xf>
    <xf numFmtId="49" fontId="8" fillId="9" borderId="27" xfId="0" applyNumberFormat="1" applyFont="1" applyFill="1" applyBorder="1" applyAlignment="1">
      <alignment horizontal="center" vertical="center"/>
    </xf>
    <xf numFmtId="0" fontId="0" fillId="2" borderId="28" xfId="0" applyFill="1" applyBorder="1"/>
    <xf numFmtId="49" fontId="5" fillId="3" borderId="29" xfId="0" applyNumberFormat="1" applyFont="1" applyFill="1" applyBorder="1" applyAlignment="1">
      <alignment vertical="center" wrapText="1"/>
    </xf>
    <xf numFmtId="0" fontId="1" fillId="10" borderId="30" xfId="0" applyFont="1" applyFill="1" applyBorder="1" applyAlignment="1">
      <alignment horizontal="right"/>
    </xf>
    <xf numFmtId="0" fontId="1" fillId="2" borderId="31" xfId="0" applyFont="1" applyFill="1" applyBorder="1"/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3" fontId="1" fillId="0" borderId="30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1" fillId="2" borderId="29" xfId="0" applyNumberFormat="1" applyFont="1" applyFill="1" applyBorder="1" applyAlignment="1">
      <alignment vertical="center" wrapText="1"/>
    </xf>
    <xf numFmtId="0" fontId="1" fillId="10" borderId="30" xfId="0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7" fontId="1" fillId="0" borderId="30" xfId="0" applyNumberFormat="1" applyFont="1" applyFill="1" applyBorder="1" applyAlignment="1">
      <alignment horizontal="right" vertical="center"/>
    </xf>
    <xf numFmtId="0" fontId="1" fillId="10" borderId="30" xfId="0" applyFont="1" applyFill="1" applyBorder="1" applyAlignment="1">
      <alignment horizontal="right" vertical="center"/>
    </xf>
    <xf numFmtId="3" fontId="1" fillId="0" borderId="30" xfId="0" applyNumberFormat="1" applyFont="1" applyFill="1" applyBorder="1" applyAlignment="1">
      <alignment horizontal="right" vertical="center"/>
    </xf>
    <xf numFmtId="49" fontId="1" fillId="2" borderId="32" xfId="0" applyNumberFormat="1" applyFont="1" applyFill="1" applyBorder="1" applyAlignment="1">
      <alignment horizontal="left"/>
    </xf>
    <xf numFmtId="49" fontId="1" fillId="2" borderId="33" xfId="0" applyNumberFormat="1" applyFont="1" applyFill="1" applyBorder="1" applyAlignment="1">
      <alignment horizontal="left"/>
    </xf>
    <xf numFmtId="3" fontId="1" fillId="0" borderId="30" xfId="0" applyNumberFormat="1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17" fontId="1" fillId="0" borderId="30" xfId="0" applyNumberFormat="1" applyFont="1" applyBorder="1" applyAlignment="1">
      <alignment horizontal="right" vertical="center"/>
    </xf>
    <xf numFmtId="17" fontId="1" fillId="10" borderId="30" xfId="0" applyNumberFormat="1" applyFont="1" applyFill="1" applyBorder="1" applyAlignment="1">
      <alignment horizontal="right" vertical="center"/>
    </xf>
    <xf numFmtId="0" fontId="1" fillId="0" borderId="30" xfId="0" applyFont="1" applyBorder="1" applyAlignment="1">
      <alignment horizontal="right" vertical="center" wrapText="1"/>
    </xf>
    <xf numFmtId="0" fontId="0" fillId="2" borderId="1" xfId="0" applyFont="1" applyFill="1" applyBorder="1" applyAlignment="1"/>
    <xf numFmtId="0" fontId="9" fillId="2" borderId="34" xfId="0" applyFont="1" applyFill="1" applyBorder="1" applyAlignment="1">
      <alignment wrapText="1"/>
    </xf>
    <xf numFmtId="14" fontId="9" fillId="2" borderId="35" xfId="0" applyNumberFormat="1" applyFont="1" applyFill="1" applyBorder="1" applyAlignment="1"/>
    <xf numFmtId="0" fontId="9" fillId="2" borderId="36" xfId="0" applyFont="1" applyFill="1" applyBorder="1" applyAlignment="1"/>
    <xf numFmtId="0" fontId="9" fillId="2" borderId="35" xfId="0" applyFont="1" applyFill="1" applyBorder="1" applyAlignment="1"/>
    <xf numFmtId="0" fontId="9" fillId="2" borderId="35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2" borderId="37" xfId="0" applyFont="1" applyFill="1" applyBorder="1" applyAlignment="1"/>
    <xf numFmtId="49" fontId="10" fillId="3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9" fillId="2" borderId="38" xfId="0" applyFont="1" applyFill="1" applyBorder="1" applyAlignment="1"/>
    <xf numFmtId="0" fontId="9" fillId="2" borderId="39" xfId="0" applyFont="1" applyFill="1" applyBorder="1" applyAlignment="1">
      <alignment horizontal="left"/>
    </xf>
    <xf numFmtId="0" fontId="9" fillId="2" borderId="39" xfId="0" applyFont="1" applyFill="1" applyBorder="1" applyAlignment="1"/>
    <xf numFmtId="0" fontId="9" fillId="2" borderId="39" xfId="0" applyFont="1" applyFill="1" applyBorder="1" applyAlignment="1">
      <alignment horizontal="right"/>
    </xf>
    <xf numFmtId="0" fontId="0" fillId="2" borderId="28" xfId="0" applyFont="1" applyFill="1" applyBorder="1" applyAlignment="1"/>
    <xf numFmtId="49" fontId="5" fillId="5" borderId="40" xfId="0" applyNumberFormat="1" applyFont="1" applyFill="1" applyBorder="1" applyAlignment="1">
      <alignment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vertical="center"/>
    </xf>
    <xf numFmtId="0" fontId="1" fillId="2" borderId="42" xfId="0" applyFont="1" applyFill="1" applyBorder="1" applyAlignment="1">
      <alignment horizontal="right" vertical="center"/>
    </xf>
    <xf numFmtId="49" fontId="5" fillId="3" borderId="40" xfId="0" applyNumberFormat="1" applyFont="1" applyFill="1" applyBorder="1" applyAlignment="1">
      <alignment horizontal="center" vertical="center"/>
    </xf>
    <xf numFmtId="49" fontId="5" fillId="3" borderId="40" xfId="0" applyNumberFormat="1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vertical="center"/>
    </xf>
    <xf numFmtId="0" fontId="1" fillId="2" borderId="40" xfId="0" applyFont="1" applyFill="1" applyBorder="1" applyAlignment="1">
      <alignment horizontal="center" vertical="center"/>
    </xf>
    <xf numFmtId="3" fontId="1" fillId="2" borderId="40" xfId="0" applyNumberFormat="1" applyFont="1" applyFill="1" applyBorder="1" applyAlignment="1">
      <alignment vertical="center"/>
    </xf>
    <xf numFmtId="3" fontId="1" fillId="2" borderId="40" xfId="0" applyNumberFormat="1" applyFont="1" applyFill="1" applyBorder="1" applyAlignment="1">
      <alignment horizontal="right" vertical="center"/>
    </xf>
    <xf numFmtId="49" fontId="11" fillId="3" borderId="40" xfId="0" applyNumberFormat="1" applyFont="1" applyFill="1" applyBorder="1" applyAlignment="1">
      <alignment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vertical="center"/>
    </xf>
    <xf numFmtId="3" fontId="11" fillId="3" borderId="40" xfId="0" applyNumberFormat="1" applyFont="1" applyFill="1" applyBorder="1" applyAlignment="1">
      <alignment vertical="center"/>
    </xf>
    <xf numFmtId="0" fontId="9" fillId="2" borderId="43" xfId="0" applyFont="1" applyFill="1" applyBorder="1" applyAlignment="1"/>
    <xf numFmtId="0" fontId="9" fillId="2" borderId="44" xfId="0" applyFont="1" applyFill="1" applyBorder="1" applyAlignment="1"/>
    <xf numFmtId="3" fontId="9" fillId="2" borderId="44" xfId="0" applyNumberFormat="1" applyFont="1" applyFill="1" applyBorder="1" applyAlignment="1"/>
    <xf numFmtId="0" fontId="0" fillId="0" borderId="3" xfId="0" applyNumberFormat="1" applyFont="1" applyBorder="1" applyAlignment="1"/>
    <xf numFmtId="0" fontId="0" fillId="2" borderId="4" xfId="0" applyFont="1" applyFill="1" applyBorder="1" applyAlignment="1"/>
    <xf numFmtId="49" fontId="4" fillId="3" borderId="45" xfId="0" applyNumberFormat="1" applyFont="1" applyFill="1" applyBorder="1" applyAlignment="1">
      <alignment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vertical="center"/>
    </xf>
    <xf numFmtId="3" fontId="4" fillId="3" borderId="45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9" fillId="2" borderId="46" xfId="0" applyFont="1" applyFill="1" applyBorder="1" applyAlignment="1"/>
    <xf numFmtId="3" fontId="9" fillId="2" borderId="46" xfId="0" applyNumberFormat="1" applyFont="1" applyFill="1" applyBorder="1" applyAlignment="1"/>
    <xf numFmtId="49" fontId="12" fillId="5" borderId="47" xfId="0" applyNumberFormat="1" applyFont="1" applyFill="1" applyBorder="1" applyAlignment="1">
      <alignment vertical="center"/>
    </xf>
    <xf numFmtId="0" fontId="12" fillId="5" borderId="48" xfId="0" applyFont="1" applyFill="1" applyBorder="1" applyAlignment="1">
      <alignment vertical="center"/>
    </xf>
    <xf numFmtId="164" fontId="12" fillId="5" borderId="49" xfId="0" applyNumberFormat="1" applyFont="1" applyFill="1" applyBorder="1" applyAlignment="1">
      <alignment vertical="center"/>
    </xf>
    <xf numFmtId="49" fontId="12" fillId="3" borderId="50" xfId="0" applyNumberFormat="1" applyFont="1" applyFill="1" applyBorder="1" applyAlignment="1">
      <alignment vertical="center"/>
    </xf>
    <xf numFmtId="0" fontId="12" fillId="3" borderId="40" xfId="0" applyFont="1" applyFill="1" applyBorder="1" applyAlignment="1">
      <alignment vertical="center"/>
    </xf>
    <xf numFmtId="164" fontId="12" fillId="3" borderId="51" xfId="0" applyNumberFormat="1" applyFont="1" applyFill="1" applyBorder="1" applyAlignment="1">
      <alignment vertical="center"/>
    </xf>
    <xf numFmtId="49" fontId="12" fillId="5" borderId="50" xfId="0" applyNumberFormat="1" applyFont="1" applyFill="1" applyBorder="1" applyAlignment="1">
      <alignment vertical="center"/>
    </xf>
    <xf numFmtId="0" fontId="12" fillId="5" borderId="40" xfId="0" applyFont="1" applyFill="1" applyBorder="1" applyAlignment="1">
      <alignment vertical="center"/>
    </xf>
    <xf numFmtId="164" fontId="12" fillId="5" borderId="51" xfId="0" applyNumberFormat="1" applyFont="1" applyFill="1" applyBorder="1" applyAlignment="1">
      <alignment vertical="center"/>
    </xf>
    <xf numFmtId="49" fontId="12" fillId="5" borderId="52" xfId="0" applyNumberFormat="1" applyFont="1" applyFill="1" applyBorder="1" applyAlignment="1">
      <alignment vertical="center"/>
    </xf>
    <xf numFmtId="0" fontId="13" fillId="5" borderId="53" xfId="0" applyFont="1" applyFill="1" applyBorder="1" applyAlignment="1">
      <alignment vertical="center"/>
    </xf>
    <xf numFmtId="164" fontId="12" fillId="6" borderId="54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</cellXfs>
  <cellStyles count="2">
    <cellStyle name="Millares 4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1586</xdr:colOff>
      <xdr:row>0</xdr:row>
      <xdr:rowOff>71438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71438"/>
          <a:ext cx="5729289" cy="1294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zoomScale="124" zoomScaleNormal="124" workbookViewId="0">
      <selection activeCell="D10" sqref="D10"/>
    </sheetView>
  </sheetViews>
  <sheetFormatPr baseColWidth="10" defaultColWidth="10.85546875" defaultRowHeight="11.25" customHeight="1" x14ac:dyDescent="0.25"/>
  <cols>
    <col min="1" max="1" width="4.42578125" style="2" customWidth="1"/>
    <col min="2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2" customWidth="1"/>
    <col min="256" max="16384" width="10.85546875" style="3"/>
  </cols>
  <sheetData>
    <row r="1" spans="1:255" ht="15" customHeight="1" x14ac:dyDescent="0.25">
      <c r="A1" s="5"/>
      <c r="B1" s="5"/>
      <c r="C1" s="5"/>
      <c r="D1" s="5"/>
      <c r="E1" s="5"/>
      <c r="F1" s="5"/>
      <c r="G1" s="5"/>
    </row>
    <row r="2" spans="1:255" ht="15" customHeight="1" x14ac:dyDescent="0.25">
      <c r="A2" s="5"/>
      <c r="B2" s="5"/>
      <c r="C2" s="5"/>
      <c r="D2" s="5"/>
      <c r="E2" s="5"/>
      <c r="F2" s="5"/>
      <c r="G2" s="5"/>
    </row>
    <row r="3" spans="1:255" ht="15" customHeight="1" x14ac:dyDescent="0.25">
      <c r="A3" s="5"/>
      <c r="B3" s="5"/>
      <c r="C3" s="5"/>
      <c r="D3" s="5"/>
      <c r="E3" s="5"/>
      <c r="F3" s="5"/>
      <c r="G3" s="5"/>
    </row>
    <row r="4" spans="1:255" ht="15" customHeight="1" x14ac:dyDescent="0.25">
      <c r="A4" s="5"/>
      <c r="B4" s="5"/>
      <c r="C4" s="5"/>
      <c r="D4" s="5"/>
      <c r="E4" s="5"/>
      <c r="F4" s="5"/>
      <c r="G4" s="5"/>
    </row>
    <row r="5" spans="1:255" ht="15" customHeight="1" x14ac:dyDescent="0.25">
      <c r="A5" s="5"/>
      <c r="B5" s="5"/>
      <c r="C5" s="5"/>
      <c r="D5" s="5"/>
      <c r="E5" s="5"/>
      <c r="F5" s="5"/>
      <c r="G5" s="5"/>
    </row>
    <row r="6" spans="1:255" ht="15" customHeight="1" x14ac:dyDescent="0.25">
      <c r="A6" s="5"/>
      <c r="B6" s="5"/>
      <c r="C6" s="5"/>
      <c r="D6" s="5"/>
      <c r="E6" s="5"/>
      <c r="F6" s="5"/>
      <c r="G6" s="5"/>
    </row>
    <row r="7" spans="1:255" ht="15" customHeight="1" x14ac:dyDescent="0.25">
      <c r="A7" s="5"/>
      <c r="B7" s="5"/>
      <c r="C7" s="5"/>
      <c r="D7" s="5"/>
      <c r="E7" s="5"/>
      <c r="F7" s="5"/>
      <c r="G7" s="5"/>
    </row>
    <row r="8" spans="1:255" ht="15" customHeight="1" x14ac:dyDescent="0.25">
      <c r="A8" s="5"/>
      <c r="B8" s="6"/>
      <c r="C8" s="6"/>
      <c r="D8" s="5"/>
      <c r="E8" s="6"/>
      <c r="F8" s="6"/>
      <c r="G8" s="6"/>
    </row>
    <row r="9" spans="1:255" s="50" customFormat="1" ht="12" customHeight="1" x14ac:dyDescent="0.25">
      <c r="A9" s="42"/>
      <c r="B9" s="43" t="s">
        <v>0</v>
      </c>
      <c r="C9" s="44" t="s">
        <v>89</v>
      </c>
      <c r="D9" s="45"/>
      <c r="E9" s="46" t="s">
        <v>74</v>
      </c>
      <c r="F9" s="47"/>
      <c r="G9" s="48">
        <v>70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  <c r="IU9" s="49"/>
    </row>
    <row r="10" spans="1:255" s="50" customFormat="1" ht="25.5" customHeight="1" x14ac:dyDescent="0.25">
      <c r="A10" s="42"/>
      <c r="B10" s="51" t="s">
        <v>1</v>
      </c>
      <c r="C10" s="52" t="s">
        <v>73</v>
      </c>
      <c r="D10" s="45"/>
      <c r="E10" s="53" t="s">
        <v>2</v>
      </c>
      <c r="F10" s="54"/>
      <c r="G10" s="55" t="s">
        <v>93</v>
      </c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  <c r="IU10" s="49"/>
    </row>
    <row r="11" spans="1:255" s="50" customFormat="1" ht="18" customHeight="1" x14ac:dyDescent="0.25">
      <c r="A11" s="42"/>
      <c r="B11" s="51" t="s">
        <v>3</v>
      </c>
      <c r="C11" s="56" t="s">
        <v>103</v>
      </c>
      <c r="D11" s="45"/>
      <c r="E11" s="53" t="s">
        <v>70</v>
      </c>
      <c r="F11" s="54"/>
      <c r="G11" s="57">
        <v>35700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  <c r="IR11" s="49"/>
      <c r="IS11" s="49"/>
      <c r="IT11" s="49"/>
      <c r="IU11" s="49"/>
    </row>
    <row r="12" spans="1:255" s="50" customFormat="1" ht="11.25" customHeight="1" x14ac:dyDescent="0.25">
      <c r="A12" s="42"/>
      <c r="B12" s="51" t="s">
        <v>4</v>
      </c>
      <c r="C12" s="56" t="s">
        <v>5</v>
      </c>
      <c r="D12" s="45"/>
      <c r="E12" s="58" t="s">
        <v>6</v>
      </c>
      <c r="F12" s="59"/>
      <c r="G12" s="60">
        <f>(G9*G11)</f>
        <v>2499000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  <c r="IU12" s="49"/>
    </row>
    <row r="13" spans="1:255" s="50" customFormat="1" ht="11.25" customHeight="1" x14ac:dyDescent="0.25">
      <c r="A13" s="42"/>
      <c r="B13" s="51" t="s">
        <v>7</v>
      </c>
      <c r="C13" s="56" t="s">
        <v>90</v>
      </c>
      <c r="D13" s="45"/>
      <c r="E13" s="53" t="s">
        <v>8</v>
      </c>
      <c r="F13" s="54"/>
      <c r="G13" s="61" t="s">
        <v>59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</row>
    <row r="14" spans="1:255" s="50" customFormat="1" ht="15" x14ac:dyDescent="0.25">
      <c r="A14" s="42"/>
      <c r="B14" s="51" t="s">
        <v>9</v>
      </c>
      <c r="C14" s="52" t="s">
        <v>91</v>
      </c>
      <c r="D14" s="45"/>
      <c r="E14" s="53" t="s">
        <v>10</v>
      </c>
      <c r="F14" s="54"/>
      <c r="G14" s="62" t="s">
        <v>58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</row>
    <row r="15" spans="1:255" s="50" customFormat="1" ht="25.5" customHeight="1" x14ac:dyDescent="0.25">
      <c r="A15" s="42"/>
      <c r="B15" s="51" t="s">
        <v>11</v>
      </c>
      <c r="C15" s="63" t="s">
        <v>92</v>
      </c>
      <c r="D15" s="45"/>
      <c r="E15" s="119" t="s">
        <v>12</v>
      </c>
      <c r="F15" s="120"/>
      <c r="G15" s="64" t="s">
        <v>75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  <c r="IT15" s="49"/>
      <c r="IU15" s="49"/>
    </row>
    <row r="16" spans="1:255" customFormat="1" ht="12" customHeight="1" x14ac:dyDescent="0.25">
      <c r="A16" s="65"/>
      <c r="B16" s="66"/>
      <c r="C16" s="67"/>
      <c r="D16" s="68"/>
      <c r="E16" s="69"/>
      <c r="F16" s="69"/>
      <c r="G16" s="70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</row>
    <row r="17" spans="1:255" customFormat="1" ht="12" customHeight="1" x14ac:dyDescent="0.25">
      <c r="A17" s="72"/>
      <c r="B17" s="73" t="s">
        <v>13</v>
      </c>
      <c r="C17" s="74"/>
      <c r="D17" s="74"/>
      <c r="E17" s="74"/>
      <c r="F17" s="74"/>
      <c r="G17" s="74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</row>
    <row r="18" spans="1:255" customFormat="1" ht="12" customHeight="1" x14ac:dyDescent="0.25">
      <c r="A18" s="65"/>
      <c r="B18" s="75"/>
      <c r="C18" s="76"/>
      <c r="D18" s="76"/>
      <c r="E18" s="76"/>
      <c r="F18" s="77"/>
      <c r="G18" s="78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</row>
    <row r="19" spans="1:255" customFormat="1" ht="12" customHeight="1" x14ac:dyDescent="0.25">
      <c r="A19" s="79"/>
      <c r="B19" s="80" t="s">
        <v>14</v>
      </c>
      <c r="C19" s="81"/>
      <c r="D19" s="82"/>
      <c r="E19" s="82"/>
      <c r="F19" s="83"/>
      <c r="G19" s="84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</row>
    <row r="20" spans="1:255" customFormat="1" ht="24" customHeight="1" x14ac:dyDescent="0.25">
      <c r="A20" s="79"/>
      <c r="B20" s="85" t="s">
        <v>15</v>
      </c>
      <c r="C20" s="86" t="s">
        <v>16</v>
      </c>
      <c r="D20" s="86" t="s">
        <v>17</v>
      </c>
      <c r="E20" s="85" t="s">
        <v>18</v>
      </c>
      <c r="F20" s="86" t="s">
        <v>19</v>
      </c>
      <c r="G20" s="85" t="s">
        <v>20</v>
      </c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</row>
    <row r="21" spans="1:255" s="50" customFormat="1" ht="12" customHeight="1" x14ac:dyDescent="0.25">
      <c r="A21" s="42"/>
      <c r="B21" s="87" t="s">
        <v>94</v>
      </c>
      <c r="C21" s="88" t="s">
        <v>95</v>
      </c>
      <c r="D21" s="88">
        <v>1</v>
      </c>
      <c r="E21" s="88" t="s">
        <v>102</v>
      </c>
      <c r="F21" s="89">
        <v>23000</v>
      </c>
      <c r="G21" s="90">
        <f>F21*D21</f>
        <v>23000</v>
      </c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  <c r="IQ21" s="49"/>
      <c r="IR21" s="49"/>
      <c r="IS21" s="49"/>
      <c r="IT21" s="49"/>
      <c r="IU21" s="49"/>
    </row>
    <row r="22" spans="1:255" s="50" customFormat="1" ht="12" customHeight="1" x14ac:dyDescent="0.25">
      <c r="A22" s="42"/>
      <c r="B22" s="87" t="s">
        <v>98</v>
      </c>
      <c r="C22" s="88" t="s">
        <v>95</v>
      </c>
      <c r="D22" s="88">
        <v>2</v>
      </c>
      <c r="E22" s="88" t="s">
        <v>96</v>
      </c>
      <c r="F22" s="89">
        <v>23000</v>
      </c>
      <c r="G22" s="90">
        <f t="shared" ref="G22:G23" si="0">F22*D22</f>
        <v>46000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  <c r="IU22" s="49"/>
    </row>
    <row r="23" spans="1:255" s="50" customFormat="1" ht="12" customHeight="1" x14ac:dyDescent="0.25">
      <c r="A23" s="42"/>
      <c r="B23" s="87" t="s">
        <v>97</v>
      </c>
      <c r="C23" s="88" t="s">
        <v>95</v>
      </c>
      <c r="D23" s="88">
        <v>2</v>
      </c>
      <c r="E23" s="88" t="s">
        <v>58</v>
      </c>
      <c r="F23" s="89">
        <v>23000</v>
      </c>
      <c r="G23" s="90">
        <f t="shared" si="0"/>
        <v>46000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  <c r="IU23" s="49"/>
    </row>
    <row r="24" spans="1:255" customFormat="1" ht="11.25" customHeight="1" x14ac:dyDescent="0.25">
      <c r="A24" s="71"/>
      <c r="B24" s="91" t="s">
        <v>21</v>
      </c>
      <c r="C24" s="92"/>
      <c r="D24" s="92"/>
      <c r="E24" s="92"/>
      <c r="F24" s="93"/>
      <c r="G24" s="94">
        <f>SUM(G21:G23)</f>
        <v>115000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  <c r="IU24" s="71"/>
    </row>
    <row r="25" spans="1:255" customFormat="1" ht="15.75" customHeight="1" x14ac:dyDescent="0.25">
      <c r="A25" s="79"/>
      <c r="B25" s="95"/>
      <c r="C25" s="96"/>
      <c r="D25" s="96"/>
      <c r="E25" s="96"/>
      <c r="F25" s="97"/>
      <c r="G25" s="97"/>
      <c r="H25" s="71"/>
      <c r="I25" s="71"/>
      <c r="J25" s="71"/>
      <c r="K25" s="98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  <c r="IU25" s="71"/>
    </row>
    <row r="26" spans="1:255" customFormat="1" ht="12" customHeight="1" x14ac:dyDescent="0.25">
      <c r="A26" s="79"/>
      <c r="B26" s="80" t="s">
        <v>22</v>
      </c>
      <c r="C26" s="81"/>
      <c r="D26" s="82"/>
      <c r="E26" s="82"/>
      <c r="F26" s="83"/>
      <c r="G26" s="84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  <c r="IU26" s="71"/>
    </row>
    <row r="27" spans="1:255" customFormat="1" ht="24" customHeight="1" x14ac:dyDescent="0.25">
      <c r="A27" s="79"/>
      <c r="B27" s="85" t="s">
        <v>15</v>
      </c>
      <c r="C27" s="86" t="s">
        <v>16</v>
      </c>
      <c r="D27" s="86" t="s">
        <v>17</v>
      </c>
      <c r="E27" s="85" t="s">
        <v>18</v>
      </c>
      <c r="F27" s="86" t="s">
        <v>19</v>
      </c>
      <c r="G27" s="85" t="s">
        <v>20</v>
      </c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  <c r="IU27" s="71"/>
    </row>
    <row r="28" spans="1:255" s="50" customFormat="1" ht="12" customHeight="1" x14ac:dyDescent="0.25">
      <c r="A28" s="42"/>
      <c r="B28" s="87"/>
      <c r="C28" s="88"/>
      <c r="D28" s="88"/>
      <c r="E28" s="88"/>
      <c r="F28" s="89"/>
      <c r="G28" s="90">
        <f>+F28*D28</f>
        <v>0</v>
      </c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</row>
    <row r="29" spans="1:255" customFormat="1" ht="11.25" customHeight="1" x14ac:dyDescent="0.25">
      <c r="A29" s="71"/>
      <c r="B29" s="91" t="s">
        <v>23</v>
      </c>
      <c r="C29" s="92"/>
      <c r="D29" s="92"/>
      <c r="E29" s="92"/>
      <c r="F29" s="93"/>
      <c r="G29" s="94">
        <f>SUM(G28)</f>
        <v>0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  <c r="IU29" s="71"/>
    </row>
    <row r="30" spans="1:255" customFormat="1" ht="15.75" customHeight="1" x14ac:dyDescent="0.25">
      <c r="A30" s="79"/>
      <c r="B30" s="95"/>
      <c r="C30" s="96"/>
      <c r="D30" s="96"/>
      <c r="E30" s="96"/>
      <c r="F30" s="97"/>
      <c r="G30" s="97"/>
      <c r="H30" s="71"/>
      <c r="I30" s="71"/>
      <c r="J30" s="71"/>
      <c r="K30" s="98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  <c r="IT30" s="71"/>
      <c r="IU30" s="71"/>
    </row>
    <row r="31" spans="1:255" customFormat="1" ht="12" customHeight="1" x14ac:dyDescent="0.25">
      <c r="A31" s="79"/>
      <c r="B31" s="80" t="s">
        <v>24</v>
      </c>
      <c r="C31" s="81"/>
      <c r="D31" s="82"/>
      <c r="E31" s="82"/>
      <c r="F31" s="83"/>
      <c r="G31" s="84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  <c r="GL31" s="71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  <c r="IU31" s="71"/>
    </row>
    <row r="32" spans="1:255" customFormat="1" ht="24" customHeight="1" x14ac:dyDescent="0.25">
      <c r="A32" s="79"/>
      <c r="B32" s="85" t="s">
        <v>15</v>
      </c>
      <c r="C32" s="86" t="s">
        <v>16</v>
      </c>
      <c r="D32" s="86" t="s">
        <v>17</v>
      </c>
      <c r="E32" s="85" t="s">
        <v>18</v>
      </c>
      <c r="F32" s="86" t="s">
        <v>19</v>
      </c>
      <c r="G32" s="85" t="s">
        <v>20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  <c r="IU32" s="71"/>
    </row>
    <row r="33" spans="1:255" s="50" customFormat="1" ht="12" customHeight="1" x14ac:dyDescent="0.25">
      <c r="A33" s="42"/>
      <c r="B33" s="87" t="s">
        <v>62</v>
      </c>
      <c r="C33" s="88" t="s">
        <v>99</v>
      </c>
      <c r="D33" s="88">
        <v>0.25</v>
      </c>
      <c r="E33" s="88" t="s">
        <v>64</v>
      </c>
      <c r="F33" s="89">
        <v>424116</v>
      </c>
      <c r="G33" s="90">
        <f t="shared" ref="G33:G39" si="1">(D33*F33)</f>
        <v>106029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</row>
    <row r="34" spans="1:255" s="50" customFormat="1" ht="12" customHeight="1" x14ac:dyDescent="0.25">
      <c r="A34" s="42"/>
      <c r="B34" s="87" t="s">
        <v>100</v>
      </c>
      <c r="C34" s="88" t="s">
        <v>99</v>
      </c>
      <c r="D34" s="88">
        <v>0.26</v>
      </c>
      <c r="E34" s="88" t="s">
        <v>64</v>
      </c>
      <c r="F34" s="89">
        <v>395841</v>
      </c>
      <c r="G34" s="90">
        <f t="shared" si="1"/>
        <v>102918.66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</row>
    <row r="35" spans="1:255" s="50" customFormat="1" ht="12" customHeight="1" x14ac:dyDescent="0.25">
      <c r="A35" s="42"/>
      <c r="B35" s="87" t="s">
        <v>101</v>
      </c>
      <c r="C35" s="88" t="s">
        <v>99</v>
      </c>
      <c r="D35" s="88">
        <v>0.1</v>
      </c>
      <c r="E35" s="88" t="s">
        <v>25</v>
      </c>
      <c r="F35" s="89">
        <v>494802</v>
      </c>
      <c r="G35" s="90">
        <f t="shared" si="1"/>
        <v>49480.200000000004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</row>
    <row r="36" spans="1:255" s="50" customFormat="1" ht="12" customHeight="1" x14ac:dyDescent="0.25">
      <c r="A36" s="42"/>
      <c r="B36" s="87" t="s">
        <v>80</v>
      </c>
      <c r="C36" s="88" t="s">
        <v>99</v>
      </c>
      <c r="D36" s="88">
        <v>0.13</v>
      </c>
      <c r="E36" s="88" t="s">
        <v>25</v>
      </c>
      <c r="F36" s="89">
        <v>395841</v>
      </c>
      <c r="G36" s="90">
        <f t="shared" si="1"/>
        <v>51459.33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</row>
    <row r="37" spans="1:255" s="50" customFormat="1" ht="12" customHeight="1" x14ac:dyDescent="0.25">
      <c r="A37" s="42"/>
      <c r="B37" s="87" t="s">
        <v>63</v>
      </c>
      <c r="C37" s="88" t="s">
        <v>99</v>
      </c>
      <c r="D37" s="88">
        <v>0.06</v>
      </c>
      <c r="E37" s="88" t="s">
        <v>84</v>
      </c>
      <c r="F37" s="89">
        <v>407151</v>
      </c>
      <c r="G37" s="90">
        <f t="shared" si="1"/>
        <v>24429.059999999998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  <c r="IP37" s="49"/>
      <c r="IQ37" s="49"/>
      <c r="IR37" s="49"/>
      <c r="IS37" s="49"/>
      <c r="IT37" s="49"/>
      <c r="IU37" s="49"/>
    </row>
    <row r="38" spans="1:255" s="50" customFormat="1" ht="12" customHeight="1" x14ac:dyDescent="0.25">
      <c r="A38" s="42"/>
      <c r="B38" s="87" t="s">
        <v>60</v>
      </c>
      <c r="C38" s="88" t="s">
        <v>99</v>
      </c>
      <c r="D38" s="88">
        <v>0.1</v>
      </c>
      <c r="E38" s="88" t="s">
        <v>61</v>
      </c>
      <c r="F38" s="89">
        <v>399612</v>
      </c>
      <c r="G38" s="90">
        <f>(D38*F38)</f>
        <v>39961.200000000004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  <c r="IP38" s="49"/>
      <c r="IQ38" s="49"/>
      <c r="IR38" s="49"/>
      <c r="IS38" s="49"/>
      <c r="IT38" s="49"/>
      <c r="IU38" s="49"/>
    </row>
    <row r="39" spans="1:255" s="50" customFormat="1" ht="12" customHeight="1" x14ac:dyDescent="0.25">
      <c r="A39" s="42"/>
      <c r="B39" s="87" t="s">
        <v>26</v>
      </c>
      <c r="C39" s="88" t="s">
        <v>99</v>
      </c>
      <c r="D39" s="88">
        <v>0.17</v>
      </c>
      <c r="E39" s="88" t="s">
        <v>85</v>
      </c>
      <c r="F39" s="89">
        <v>549780</v>
      </c>
      <c r="G39" s="90">
        <f t="shared" si="1"/>
        <v>93462.6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49"/>
      <c r="IM39" s="49"/>
      <c r="IN39" s="49"/>
      <c r="IO39" s="49"/>
      <c r="IP39" s="49"/>
      <c r="IQ39" s="49"/>
      <c r="IR39" s="49"/>
      <c r="IS39" s="49"/>
      <c r="IT39" s="49"/>
      <c r="IU39" s="49"/>
    </row>
    <row r="40" spans="1:255" customFormat="1" ht="12" customHeight="1" x14ac:dyDescent="0.25">
      <c r="A40" s="99"/>
      <c r="B40" s="100" t="s">
        <v>27</v>
      </c>
      <c r="C40" s="101"/>
      <c r="D40" s="101"/>
      <c r="E40" s="101"/>
      <c r="F40" s="102"/>
      <c r="G40" s="103">
        <f>SUM(G33:G39)</f>
        <v>467740.05000000005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  <c r="ET40" s="71"/>
      <c r="EU40" s="71"/>
      <c r="EV40" s="71"/>
      <c r="EW40" s="71"/>
      <c r="EX40" s="71"/>
      <c r="EY40" s="71"/>
      <c r="EZ40" s="71"/>
      <c r="FA40" s="71"/>
      <c r="FB40" s="71"/>
      <c r="FC40" s="71"/>
      <c r="FD40" s="71"/>
      <c r="FE40" s="71"/>
      <c r="FF40" s="71"/>
      <c r="FG40" s="71"/>
      <c r="FH40" s="71"/>
      <c r="FI40" s="71"/>
      <c r="FJ40" s="71"/>
      <c r="FK40" s="71"/>
      <c r="FL40" s="71"/>
      <c r="FM40" s="71"/>
      <c r="FN40" s="71"/>
      <c r="FO40" s="71"/>
      <c r="FP40" s="71"/>
      <c r="FQ40" s="71"/>
      <c r="FR40" s="71"/>
      <c r="FS40" s="71"/>
      <c r="FT40" s="71"/>
      <c r="FU40" s="71"/>
      <c r="FV40" s="71"/>
      <c r="FW40" s="71"/>
      <c r="FX40" s="71"/>
      <c r="FY40" s="71"/>
      <c r="FZ40" s="71"/>
      <c r="GA40" s="71"/>
      <c r="GB40" s="71"/>
      <c r="GC40" s="71"/>
      <c r="GD40" s="71"/>
      <c r="GE40" s="71"/>
      <c r="GF40" s="71"/>
      <c r="GG40" s="71"/>
      <c r="GH40" s="71"/>
      <c r="GI40" s="71"/>
      <c r="GJ40" s="71"/>
      <c r="GK40" s="71"/>
      <c r="GL40" s="71"/>
      <c r="GM40" s="71"/>
      <c r="GN40" s="71"/>
      <c r="GO40" s="71"/>
      <c r="GP40" s="71"/>
      <c r="GQ40" s="71"/>
      <c r="GR40" s="71"/>
      <c r="GS40" s="71"/>
      <c r="GT40" s="71"/>
      <c r="GU40" s="71"/>
      <c r="GV40" s="71"/>
      <c r="GW40" s="71"/>
      <c r="GX40" s="71"/>
      <c r="GY40" s="71"/>
      <c r="GZ40" s="71"/>
      <c r="HA40" s="71"/>
      <c r="HB40" s="71"/>
      <c r="HC40" s="71"/>
      <c r="HD40" s="71"/>
      <c r="HE40" s="71"/>
      <c r="HF40" s="71"/>
      <c r="HG40" s="71"/>
      <c r="HH40" s="71"/>
      <c r="HI40" s="71"/>
      <c r="HJ40" s="71"/>
      <c r="HK40" s="71"/>
      <c r="HL40" s="71"/>
      <c r="HM40" s="71"/>
      <c r="HN40" s="71"/>
      <c r="HO40" s="71"/>
      <c r="HP40" s="71"/>
      <c r="HQ40" s="71"/>
      <c r="HR40" s="71"/>
      <c r="HS40" s="71"/>
      <c r="HT40" s="71"/>
      <c r="HU40" s="71"/>
      <c r="HV40" s="71"/>
      <c r="HW40" s="71"/>
      <c r="HX40" s="71"/>
      <c r="HY40" s="71"/>
      <c r="HZ40" s="71"/>
      <c r="IA40" s="71"/>
      <c r="IB40" s="71"/>
      <c r="IC40" s="71"/>
      <c r="ID40" s="71"/>
      <c r="IE40" s="71"/>
      <c r="IF40" s="71"/>
      <c r="IG40" s="71"/>
      <c r="IH40" s="71"/>
      <c r="II40" s="71"/>
      <c r="IJ40" s="71"/>
      <c r="IK40" s="71"/>
      <c r="IL40" s="71"/>
      <c r="IM40" s="71"/>
      <c r="IN40" s="71"/>
      <c r="IO40" s="71"/>
      <c r="IP40" s="71"/>
      <c r="IQ40" s="71"/>
      <c r="IR40" s="71"/>
      <c r="IS40" s="71"/>
      <c r="IT40" s="71"/>
      <c r="IU40" s="71"/>
    </row>
    <row r="41" spans="1:255" customFormat="1" ht="12" customHeight="1" x14ac:dyDescent="0.25">
      <c r="A41" s="99"/>
      <c r="B41" s="95"/>
      <c r="C41" s="96"/>
      <c r="D41" s="96"/>
      <c r="E41" s="96"/>
      <c r="F41" s="97"/>
      <c r="G41" s="97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  <c r="IJ41" s="71"/>
      <c r="IK41" s="71"/>
      <c r="IL41" s="71"/>
      <c r="IM41" s="71"/>
      <c r="IN41" s="71"/>
      <c r="IO41" s="71"/>
      <c r="IP41" s="71"/>
      <c r="IQ41" s="71"/>
      <c r="IR41" s="71"/>
      <c r="IS41" s="71"/>
      <c r="IT41" s="71"/>
      <c r="IU41" s="71"/>
    </row>
    <row r="42" spans="1:255" customFormat="1" ht="12" customHeight="1" x14ac:dyDescent="0.25">
      <c r="A42" s="79"/>
      <c r="B42" s="80" t="s">
        <v>28</v>
      </c>
      <c r="C42" s="81"/>
      <c r="D42" s="82"/>
      <c r="E42" s="82"/>
      <c r="F42" s="83"/>
      <c r="G42" s="84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  <c r="EO42" s="71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1"/>
      <c r="FC42" s="71"/>
      <c r="FD42" s="71"/>
      <c r="FE42" s="71"/>
      <c r="FF42" s="71"/>
      <c r="FG42" s="71"/>
      <c r="FH42" s="71"/>
      <c r="FI42" s="71"/>
      <c r="FJ42" s="71"/>
      <c r="FK42" s="71"/>
      <c r="FL42" s="71"/>
      <c r="FM42" s="71"/>
      <c r="FN42" s="71"/>
      <c r="FO42" s="71"/>
      <c r="FP42" s="71"/>
      <c r="FQ42" s="71"/>
      <c r="FR42" s="71"/>
      <c r="FS42" s="71"/>
      <c r="FT42" s="71"/>
      <c r="FU42" s="71"/>
      <c r="FV42" s="71"/>
      <c r="FW42" s="71"/>
      <c r="FX42" s="71"/>
      <c r="FY42" s="71"/>
      <c r="FZ42" s="71"/>
      <c r="GA42" s="71"/>
      <c r="GB42" s="71"/>
      <c r="GC42" s="71"/>
      <c r="GD42" s="71"/>
      <c r="GE42" s="71"/>
      <c r="GF42" s="71"/>
      <c r="GG42" s="71"/>
      <c r="GH42" s="71"/>
      <c r="GI42" s="71"/>
      <c r="GJ42" s="71"/>
      <c r="GK42" s="71"/>
      <c r="GL42" s="71"/>
      <c r="GM42" s="71"/>
      <c r="GN42" s="71"/>
      <c r="GO42" s="71"/>
      <c r="GP42" s="71"/>
      <c r="GQ42" s="71"/>
      <c r="GR42" s="71"/>
      <c r="GS42" s="71"/>
      <c r="GT42" s="71"/>
      <c r="GU42" s="71"/>
      <c r="GV42" s="71"/>
      <c r="GW42" s="71"/>
      <c r="GX42" s="71"/>
      <c r="GY42" s="71"/>
      <c r="GZ42" s="71"/>
      <c r="HA42" s="71"/>
      <c r="HB42" s="71"/>
      <c r="HC42" s="71"/>
      <c r="HD42" s="71"/>
      <c r="HE42" s="71"/>
      <c r="HF42" s="71"/>
      <c r="HG42" s="71"/>
      <c r="HH42" s="71"/>
      <c r="HI42" s="71"/>
      <c r="HJ42" s="71"/>
      <c r="HK42" s="71"/>
      <c r="HL42" s="71"/>
      <c r="HM42" s="71"/>
      <c r="HN42" s="71"/>
      <c r="HO42" s="71"/>
      <c r="HP42" s="71"/>
      <c r="HQ42" s="71"/>
      <c r="HR42" s="71"/>
      <c r="HS42" s="71"/>
      <c r="HT42" s="71"/>
      <c r="HU42" s="71"/>
      <c r="HV42" s="71"/>
      <c r="HW42" s="71"/>
      <c r="HX42" s="71"/>
      <c r="HY42" s="71"/>
      <c r="HZ42" s="71"/>
      <c r="IA42" s="71"/>
      <c r="IB42" s="71"/>
      <c r="IC42" s="71"/>
      <c r="ID42" s="71"/>
      <c r="IE42" s="71"/>
      <c r="IF42" s="71"/>
      <c r="IG42" s="71"/>
      <c r="IH42" s="71"/>
      <c r="II42" s="71"/>
      <c r="IJ42" s="71"/>
      <c r="IK42" s="71"/>
      <c r="IL42" s="71"/>
      <c r="IM42" s="71"/>
      <c r="IN42" s="71"/>
      <c r="IO42" s="71"/>
      <c r="IP42" s="71"/>
      <c r="IQ42" s="71"/>
      <c r="IR42" s="71"/>
      <c r="IS42" s="71"/>
      <c r="IT42" s="71"/>
      <c r="IU42" s="71"/>
    </row>
    <row r="43" spans="1:255" customFormat="1" ht="24" customHeight="1" x14ac:dyDescent="0.25">
      <c r="A43" s="79"/>
      <c r="B43" s="85" t="s">
        <v>29</v>
      </c>
      <c r="C43" s="86" t="s">
        <v>30</v>
      </c>
      <c r="D43" s="86" t="s">
        <v>31</v>
      </c>
      <c r="E43" s="85" t="s">
        <v>18</v>
      </c>
      <c r="F43" s="86" t="s">
        <v>19</v>
      </c>
      <c r="G43" s="85" t="s">
        <v>20</v>
      </c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  <c r="FK43" s="71"/>
      <c r="FL43" s="71"/>
      <c r="FM43" s="71"/>
      <c r="FN43" s="71"/>
      <c r="FO43" s="71"/>
      <c r="FP43" s="71"/>
      <c r="FQ43" s="71"/>
      <c r="FR43" s="71"/>
      <c r="FS43" s="71"/>
      <c r="FT43" s="71"/>
      <c r="FU43" s="71"/>
      <c r="FV43" s="71"/>
      <c r="FW43" s="71"/>
      <c r="FX43" s="71"/>
      <c r="FY43" s="71"/>
      <c r="FZ43" s="71"/>
      <c r="GA43" s="71"/>
      <c r="GB43" s="71"/>
      <c r="GC43" s="71"/>
      <c r="GD43" s="71"/>
      <c r="GE43" s="71"/>
      <c r="GF43" s="71"/>
      <c r="GG43" s="71"/>
      <c r="GH43" s="71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  <c r="HV43" s="71"/>
      <c r="HW43" s="71"/>
      <c r="HX43" s="71"/>
      <c r="HY43" s="71"/>
      <c r="HZ43" s="71"/>
      <c r="IA43" s="71"/>
      <c r="IB43" s="71"/>
      <c r="IC43" s="71"/>
      <c r="ID43" s="71"/>
      <c r="IE43" s="71"/>
      <c r="IF43" s="71"/>
      <c r="IG43" s="71"/>
      <c r="IH43" s="71"/>
      <c r="II43" s="71"/>
      <c r="IJ43" s="71"/>
      <c r="IK43" s="71"/>
      <c r="IL43" s="71"/>
      <c r="IM43" s="71"/>
      <c r="IN43" s="71"/>
      <c r="IO43" s="71"/>
      <c r="IP43" s="71"/>
      <c r="IQ43" s="71"/>
      <c r="IR43" s="71"/>
      <c r="IS43" s="71"/>
      <c r="IT43" s="71"/>
      <c r="IU43" s="71"/>
    </row>
    <row r="44" spans="1:255" s="50" customFormat="1" ht="12" customHeight="1" x14ac:dyDescent="0.25">
      <c r="A44" s="42"/>
      <c r="B44" s="104" t="s">
        <v>32</v>
      </c>
      <c r="C44" s="88"/>
      <c r="D44" s="88"/>
      <c r="E44" s="88"/>
      <c r="F44" s="89"/>
      <c r="G44" s="90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  <c r="IJ44" s="49"/>
      <c r="IK44" s="49"/>
      <c r="IL44" s="49"/>
      <c r="IM44" s="49"/>
      <c r="IN44" s="49"/>
      <c r="IO44" s="49"/>
      <c r="IP44" s="49"/>
      <c r="IQ44" s="49"/>
      <c r="IR44" s="49"/>
      <c r="IS44" s="49"/>
      <c r="IT44" s="49"/>
      <c r="IU44" s="49"/>
    </row>
    <row r="45" spans="1:255" s="50" customFormat="1" ht="12" customHeight="1" x14ac:dyDescent="0.25">
      <c r="A45" s="42"/>
      <c r="B45" s="87" t="s">
        <v>57</v>
      </c>
      <c r="C45" s="88" t="s">
        <v>35</v>
      </c>
      <c r="D45" s="88">
        <v>200</v>
      </c>
      <c r="E45" s="88" t="s">
        <v>25</v>
      </c>
      <c r="F45" s="89">
        <v>450</v>
      </c>
      <c r="G45" s="90">
        <f>(D45*F45)</f>
        <v>90000</v>
      </c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  <c r="IJ45" s="49"/>
      <c r="IK45" s="49"/>
      <c r="IL45" s="49"/>
      <c r="IM45" s="49"/>
      <c r="IN45" s="49"/>
      <c r="IO45" s="49"/>
      <c r="IP45" s="49"/>
      <c r="IQ45" s="49"/>
      <c r="IR45" s="49"/>
      <c r="IS45" s="49"/>
      <c r="IT45" s="49"/>
      <c r="IU45" s="49"/>
    </row>
    <row r="46" spans="1:255" s="50" customFormat="1" ht="12" customHeight="1" x14ac:dyDescent="0.25">
      <c r="A46" s="42"/>
      <c r="B46" s="104" t="s">
        <v>33</v>
      </c>
      <c r="C46" s="88"/>
      <c r="D46" s="88"/>
      <c r="E46" s="88"/>
      <c r="F46" s="89"/>
      <c r="G46" s="90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  <c r="IL46" s="49"/>
      <c r="IM46" s="49"/>
      <c r="IN46" s="49"/>
      <c r="IO46" s="49"/>
      <c r="IP46" s="49"/>
      <c r="IQ46" s="49"/>
      <c r="IR46" s="49"/>
      <c r="IS46" s="49"/>
      <c r="IT46" s="49"/>
      <c r="IU46" s="49"/>
    </row>
    <row r="47" spans="1:255" s="50" customFormat="1" ht="12" customHeight="1" x14ac:dyDescent="0.25">
      <c r="A47" s="42"/>
      <c r="B47" s="87" t="s">
        <v>71</v>
      </c>
      <c r="C47" s="88" t="s">
        <v>34</v>
      </c>
      <c r="D47" s="88">
        <v>300</v>
      </c>
      <c r="E47" s="88" t="s">
        <v>25</v>
      </c>
      <c r="F47" s="89">
        <v>1183</v>
      </c>
      <c r="G47" s="90">
        <f>(D47*F47)</f>
        <v>354900</v>
      </c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  <c r="HY47" s="49"/>
      <c r="HZ47" s="49"/>
      <c r="IA47" s="49"/>
      <c r="IB47" s="49"/>
      <c r="IC47" s="49"/>
      <c r="ID47" s="49"/>
      <c r="IE47" s="49"/>
      <c r="IF47" s="49"/>
      <c r="IG47" s="49"/>
      <c r="IH47" s="49"/>
      <c r="II47" s="49"/>
      <c r="IJ47" s="49"/>
      <c r="IK47" s="49"/>
      <c r="IL47" s="49"/>
      <c r="IM47" s="49"/>
      <c r="IN47" s="49"/>
      <c r="IO47" s="49"/>
      <c r="IP47" s="49"/>
      <c r="IQ47" s="49"/>
      <c r="IR47" s="49"/>
      <c r="IS47" s="49"/>
      <c r="IT47" s="49"/>
      <c r="IU47" s="49"/>
    </row>
    <row r="48" spans="1:255" s="50" customFormat="1" ht="12" customHeight="1" x14ac:dyDescent="0.25">
      <c r="A48" s="42"/>
      <c r="B48" s="87" t="s">
        <v>72</v>
      </c>
      <c r="C48" s="88" t="s">
        <v>35</v>
      </c>
      <c r="D48" s="88">
        <v>200</v>
      </c>
      <c r="E48" s="88" t="s">
        <v>86</v>
      </c>
      <c r="F48" s="89">
        <v>970</v>
      </c>
      <c r="G48" s="90">
        <f>(D48*F48)</f>
        <v>194000</v>
      </c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  <c r="GU48" s="49"/>
      <c r="GV48" s="49"/>
      <c r="GW48" s="49"/>
      <c r="GX48" s="49"/>
      <c r="GY48" s="49"/>
      <c r="GZ48" s="49"/>
      <c r="HA48" s="49"/>
      <c r="HB48" s="49"/>
      <c r="HC48" s="49"/>
      <c r="HD48" s="49"/>
      <c r="HE48" s="49"/>
      <c r="HF48" s="49"/>
      <c r="HG48" s="49"/>
      <c r="HH48" s="49"/>
      <c r="HI48" s="49"/>
      <c r="HJ48" s="49"/>
      <c r="HK48" s="49"/>
      <c r="HL48" s="49"/>
      <c r="HM48" s="49"/>
      <c r="HN48" s="49"/>
      <c r="HO48" s="49"/>
      <c r="HP48" s="49"/>
      <c r="HQ48" s="49"/>
      <c r="HR48" s="49"/>
      <c r="HS48" s="49"/>
      <c r="HT48" s="49"/>
      <c r="HU48" s="49"/>
      <c r="HV48" s="49"/>
      <c r="HW48" s="49"/>
      <c r="HX48" s="49"/>
      <c r="HY48" s="49"/>
      <c r="HZ48" s="49"/>
      <c r="IA48" s="49"/>
      <c r="IB48" s="49"/>
      <c r="IC48" s="49"/>
      <c r="ID48" s="49"/>
      <c r="IE48" s="49"/>
      <c r="IF48" s="49"/>
      <c r="IG48" s="49"/>
      <c r="IH48" s="49"/>
      <c r="II48" s="49"/>
      <c r="IJ48" s="49"/>
      <c r="IK48" s="49"/>
      <c r="IL48" s="49"/>
      <c r="IM48" s="49"/>
      <c r="IN48" s="49"/>
      <c r="IO48" s="49"/>
      <c r="IP48" s="49"/>
      <c r="IQ48" s="49"/>
      <c r="IR48" s="49"/>
      <c r="IS48" s="49"/>
      <c r="IT48" s="49"/>
      <c r="IU48" s="49"/>
    </row>
    <row r="49" spans="1:255" s="50" customFormat="1" ht="12" customHeight="1" x14ac:dyDescent="0.25">
      <c r="A49" s="42"/>
      <c r="B49" s="104" t="s">
        <v>36</v>
      </c>
      <c r="C49" s="88"/>
      <c r="D49" s="88"/>
      <c r="E49" s="88"/>
      <c r="F49" s="89"/>
      <c r="G49" s="90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9"/>
      <c r="ES49" s="49"/>
      <c r="ET49" s="49"/>
      <c r="EU49" s="49"/>
      <c r="EV49" s="49"/>
      <c r="EW49" s="49"/>
      <c r="EX49" s="49"/>
      <c r="EY49" s="49"/>
      <c r="EZ49" s="49"/>
      <c r="FA49" s="49"/>
      <c r="FB49" s="49"/>
      <c r="FC49" s="49"/>
      <c r="FD49" s="49"/>
      <c r="FE49" s="49"/>
      <c r="FF49" s="49"/>
      <c r="FG49" s="49"/>
      <c r="FH49" s="49"/>
      <c r="FI49" s="49"/>
      <c r="FJ49" s="49"/>
      <c r="FK49" s="49"/>
      <c r="FL49" s="49"/>
      <c r="FM49" s="49"/>
      <c r="FN49" s="49"/>
      <c r="FO49" s="49"/>
      <c r="FP49" s="49"/>
      <c r="FQ49" s="49"/>
      <c r="FR49" s="49"/>
      <c r="FS49" s="49"/>
      <c r="FT49" s="49"/>
      <c r="FU49" s="49"/>
      <c r="FV49" s="49"/>
      <c r="FW49" s="49"/>
      <c r="FX49" s="49"/>
      <c r="FY49" s="49"/>
      <c r="FZ49" s="49"/>
      <c r="GA49" s="49"/>
      <c r="GB49" s="49"/>
      <c r="GC49" s="49"/>
      <c r="GD49" s="49"/>
      <c r="GE49" s="49"/>
      <c r="GF49" s="49"/>
      <c r="GG49" s="49"/>
      <c r="GH49" s="49"/>
      <c r="GI49" s="49"/>
      <c r="GJ49" s="49"/>
      <c r="GK49" s="49"/>
      <c r="GL49" s="49"/>
      <c r="GM49" s="49"/>
      <c r="GN49" s="49"/>
      <c r="GO49" s="49"/>
      <c r="GP49" s="49"/>
      <c r="GQ49" s="49"/>
      <c r="GR49" s="49"/>
      <c r="GS49" s="49"/>
      <c r="GT49" s="49"/>
      <c r="GU49" s="49"/>
      <c r="GV49" s="49"/>
      <c r="GW49" s="49"/>
      <c r="GX49" s="49"/>
      <c r="GY49" s="49"/>
      <c r="GZ49" s="49"/>
      <c r="HA49" s="49"/>
      <c r="HB49" s="49"/>
      <c r="HC49" s="49"/>
      <c r="HD49" s="49"/>
      <c r="HE49" s="49"/>
      <c r="HF49" s="49"/>
      <c r="HG49" s="49"/>
      <c r="HH49" s="49"/>
      <c r="HI49" s="49"/>
      <c r="HJ49" s="49"/>
      <c r="HK49" s="49"/>
      <c r="HL49" s="49"/>
      <c r="HM49" s="49"/>
      <c r="HN49" s="49"/>
      <c r="HO49" s="49"/>
      <c r="HP49" s="49"/>
      <c r="HQ49" s="49"/>
      <c r="HR49" s="49"/>
      <c r="HS49" s="49"/>
      <c r="HT49" s="49"/>
      <c r="HU49" s="49"/>
      <c r="HV49" s="49"/>
      <c r="HW49" s="49"/>
      <c r="HX49" s="49"/>
      <c r="HY49" s="49"/>
      <c r="HZ49" s="49"/>
      <c r="IA49" s="49"/>
      <c r="IB49" s="49"/>
      <c r="IC49" s="49"/>
      <c r="ID49" s="49"/>
      <c r="IE49" s="49"/>
      <c r="IF49" s="49"/>
      <c r="IG49" s="49"/>
      <c r="IH49" s="49"/>
      <c r="II49" s="49"/>
      <c r="IJ49" s="49"/>
      <c r="IK49" s="49"/>
      <c r="IL49" s="49"/>
      <c r="IM49" s="49"/>
      <c r="IN49" s="49"/>
      <c r="IO49" s="49"/>
      <c r="IP49" s="49"/>
      <c r="IQ49" s="49"/>
      <c r="IR49" s="49"/>
      <c r="IS49" s="49"/>
      <c r="IT49" s="49"/>
      <c r="IU49" s="49"/>
    </row>
    <row r="50" spans="1:255" s="50" customFormat="1" ht="12" customHeight="1" x14ac:dyDescent="0.25">
      <c r="A50" s="42"/>
      <c r="B50" s="87" t="s">
        <v>83</v>
      </c>
      <c r="C50" s="88" t="s">
        <v>35</v>
      </c>
      <c r="D50" s="88">
        <v>0.3</v>
      </c>
      <c r="E50" s="88" t="s">
        <v>84</v>
      </c>
      <c r="F50" s="89">
        <v>258790</v>
      </c>
      <c r="G50" s="90">
        <f>(D50*F50)</f>
        <v>77637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49"/>
      <c r="ES50" s="49"/>
      <c r="ET50" s="49"/>
      <c r="EU50" s="49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49"/>
      <c r="FG50" s="49"/>
      <c r="FH50" s="49"/>
      <c r="FI50" s="49"/>
      <c r="FJ50" s="49"/>
      <c r="FK50" s="49"/>
      <c r="FL50" s="49"/>
      <c r="FM50" s="49"/>
      <c r="FN50" s="49"/>
      <c r="FO50" s="49"/>
      <c r="FP50" s="49"/>
      <c r="FQ50" s="49"/>
      <c r="FR50" s="49"/>
      <c r="FS50" s="49"/>
      <c r="FT50" s="49"/>
      <c r="FU50" s="49"/>
      <c r="FV50" s="49"/>
      <c r="FW50" s="49"/>
      <c r="FX50" s="49"/>
      <c r="FY50" s="49"/>
      <c r="FZ50" s="49"/>
      <c r="GA50" s="49"/>
      <c r="GB50" s="49"/>
      <c r="GC50" s="49"/>
      <c r="GD50" s="49"/>
      <c r="GE50" s="49"/>
      <c r="GF50" s="49"/>
      <c r="GG50" s="49"/>
      <c r="GH50" s="49"/>
      <c r="GI50" s="49"/>
      <c r="GJ50" s="49"/>
      <c r="GK50" s="49"/>
      <c r="GL50" s="49"/>
      <c r="GM50" s="49"/>
      <c r="GN50" s="49"/>
      <c r="GO50" s="49"/>
      <c r="GP50" s="49"/>
      <c r="GQ50" s="49"/>
      <c r="GR50" s="49"/>
      <c r="GS50" s="49"/>
      <c r="GT50" s="49"/>
      <c r="GU50" s="49"/>
      <c r="GV50" s="49"/>
      <c r="GW50" s="49"/>
      <c r="GX50" s="49"/>
      <c r="GY50" s="49"/>
      <c r="GZ50" s="49"/>
      <c r="HA50" s="49"/>
      <c r="HB50" s="49"/>
      <c r="HC50" s="49"/>
      <c r="HD50" s="49"/>
      <c r="HE50" s="49"/>
      <c r="HF50" s="49"/>
      <c r="HG50" s="49"/>
      <c r="HH50" s="49"/>
      <c r="HI50" s="49"/>
      <c r="HJ50" s="49"/>
      <c r="HK50" s="49"/>
      <c r="HL50" s="49"/>
      <c r="HM50" s="49"/>
      <c r="HN50" s="49"/>
      <c r="HO50" s="49"/>
      <c r="HP50" s="49"/>
      <c r="HQ50" s="49"/>
      <c r="HR50" s="49"/>
      <c r="HS50" s="49"/>
      <c r="HT50" s="49"/>
      <c r="HU50" s="49"/>
      <c r="HV50" s="49"/>
      <c r="HW50" s="49"/>
      <c r="HX50" s="49"/>
      <c r="HY50" s="49"/>
      <c r="HZ50" s="49"/>
      <c r="IA50" s="49"/>
      <c r="IB50" s="49"/>
      <c r="IC50" s="49"/>
      <c r="ID50" s="49"/>
      <c r="IE50" s="49"/>
      <c r="IF50" s="49"/>
      <c r="IG50" s="49"/>
      <c r="IH50" s="49"/>
      <c r="II50" s="49"/>
      <c r="IJ50" s="49"/>
      <c r="IK50" s="49"/>
      <c r="IL50" s="49"/>
      <c r="IM50" s="49"/>
      <c r="IN50" s="49"/>
      <c r="IO50" s="49"/>
      <c r="IP50" s="49"/>
      <c r="IQ50" s="49"/>
      <c r="IR50" s="49"/>
      <c r="IS50" s="49"/>
      <c r="IT50" s="49"/>
      <c r="IU50" s="49"/>
    </row>
    <row r="51" spans="1:255" s="50" customFormat="1" ht="12" customHeight="1" x14ac:dyDescent="0.25">
      <c r="A51" s="42"/>
      <c r="B51" s="104" t="s">
        <v>81</v>
      </c>
      <c r="C51" s="88"/>
      <c r="D51" s="88"/>
      <c r="E51" s="88"/>
      <c r="F51" s="89"/>
      <c r="G51" s="90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  <c r="FE51" s="49"/>
      <c r="FF51" s="49"/>
      <c r="FG51" s="49"/>
      <c r="FH51" s="49"/>
      <c r="FI51" s="49"/>
      <c r="FJ51" s="49"/>
      <c r="FK51" s="49"/>
      <c r="FL51" s="49"/>
      <c r="FM51" s="49"/>
      <c r="FN51" s="49"/>
      <c r="FO51" s="49"/>
      <c r="FP51" s="49"/>
      <c r="FQ51" s="49"/>
      <c r="FR51" s="49"/>
      <c r="FS51" s="49"/>
      <c r="FT51" s="49"/>
      <c r="FU51" s="49"/>
      <c r="FV51" s="49"/>
      <c r="FW51" s="49"/>
      <c r="FX51" s="49"/>
      <c r="FY51" s="49"/>
      <c r="FZ51" s="49"/>
      <c r="GA51" s="49"/>
      <c r="GB51" s="49"/>
      <c r="GC51" s="49"/>
      <c r="GD51" s="49"/>
      <c r="GE51" s="49"/>
      <c r="GF51" s="49"/>
      <c r="GG51" s="49"/>
      <c r="GH51" s="49"/>
      <c r="GI51" s="49"/>
      <c r="GJ51" s="49"/>
      <c r="GK51" s="49"/>
      <c r="GL51" s="49"/>
      <c r="GM51" s="49"/>
      <c r="GN51" s="49"/>
      <c r="GO51" s="49"/>
      <c r="GP51" s="49"/>
      <c r="GQ51" s="49"/>
      <c r="GR51" s="49"/>
      <c r="GS51" s="49"/>
      <c r="GT51" s="49"/>
      <c r="GU51" s="49"/>
      <c r="GV51" s="49"/>
      <c r="GW51" s="49"/>
      <c r="GX51" s="49"/>
      <c r="GY51" s="49"/>
      <c r="GZ51" s="49"/>
      <c r="HA51" s="49"/>
      <c r="HB51" s="49"/>
      <c r="HC51" s="49"/>
      <c r="HD51" s="49"/>
      <c r="HE51" s="49"/>
      <c r="HF51" s="49"/>
      <c r="HG51" s="49"/>
      <c r="HH51" s="49"/>
      <c r="HI51" s="49"/>
      <c r="HJ51" s="49"/>
      <c r="HK51" s="49"/>
      <c r="HL51" s="49"/>
      <c r="HM51" s="49"/>
      <c r="HN51" s="49"/>
      <c r="HO51" s="49"/>
      <c r="HP51" s="49"/>
      <c r="HQ51" s="49"/>
      <c r="HR51" s="49"/>
      <c r="HS51" s="49"/>
      <c r="HT51" s="49"/>
      <c r="HU51" s="49"/>
      <c r="HV51" s="49"/>
      <c r="HW51" s="49"/>
      <c r="HX51" s="49"/>
      <c r="HY51" s="49"/>
      <c r="HZ51" s="49"/>
      <c r="IA51" s="49"/>
      <c r="IB51" s="49"/>
      <c r="IC51" s="49"/>
      <c r="ID51" s="49"/>
      <c r="IE51" s="49"/>
      <c r="IF51" s="49"/>
      <c r="IG51" s="49"/>
      <c r="IH51" s="49"/>
      <c r="II51" s="49"/>
      <c r="IJ51" s="49"/>
      <c r="IK51" s="49"/>
      <c r="IL51" s="49"/>
      <c r="IM51" s="49"/>
      <c r="IN51" s="49"/>
      <c r="IO51" s="49"/>
      <c r="IP51" s="49"/>
      <c r="IQ51" s="49"/>
      <c r="IR51" s="49"/>
      <c r="IS51" s="49"/>
      <c r="IT51" s="49"/>
      <c r="IU51" s="49"/>
    </row>
    <row r="52" spans="1:255" s="50" customFormat="1" ht="12" customHeight="1" x14ac:dyDescent="0.25">
      <c r="A52" s="42"/>
      <c r="B52" s="87" t="s">
        <v>82</v>
      </c>
      <c r="C52" s="88" t="s">
        <v>34</v>
      </c>
      <c r="D52" s="88">
        <v>0.25</v>
      </c>
      <c r="E52" s="88" t="s">
        <v>25</v>
      </c>
      <c r="F52" s="89">
        <v>25690</v>
      </c>
      <c r="G52" s="90">
        <f t="shared" ref="G52" si="2">(D52*F52)</f>
        <v>6422.5</v>
      </c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49"/>
      <c r="FG52" s="49"/>
      <c r="FH52" s="49"/>
      <c r="FI52" s="49"/>
      <c r="FJ52" s="49"/>
      <c r="FK52" s="49"/>
      <c r="FL52" s="49"/>
      <c r="FM52" s="49"/>
      <c r="FN52" s="49"/>
      <c r="FO52" s="49"/>
      <c r="FP52" s="49"/>
      <c r="FQ52" s="49"/>
      <c r="FR52" s="49"/>
      <c r="FS52" s="49"/>
      <c r="FT52" s="49"/>
      <c r="FU52" s="49"/>
      <c r="FV52" s="49"/>
      <c r="FW52" s="49"/>
      <c r="FX52" s="49"/>
      <c r="FY52" s="49"/>
      <c r="FZ52" s="49"/>
      <c r="GA52" s="49"/>
      <c r="GB52" s="49"/>
      <c r="GC52" s="49"/>
      <c r="GD52" s="49"/>
      <c r="GE52" s="49"/>
      <c r="GF52" s="49"/>
      <c r="GG52" s="49"/>
      <c r="GH52" s="49"/>
      <c r="GI52" s="49"/>
      <c r="GJ52" s="49"/>
      <c r="GK52" s="49"/>
      <c r="GL52" s="49"/>
      <c r="GM52" s="49"/>
      <c r="GN52" s="49"/>
      <c r="GO52" s="49"/>
      <c r="GP52" s="49"/>
      <c r="GQ52" s="49"/>
      <c r="GR52" s="49"/>
      <c r="GS52" s="49"/>
      <c r="GT52" s="49"/>
      <c r="GU52" s="49"/>
      <c r="GV52" s="49"/>
      <c r="GW52" s="49"/>
      <c r="GX52" s="49"/>
      <c r="GY52" s="49"/>
      <c r="GZ52" s="49"/>
      <c r="HA52" s="49"/>
      <c r="HB52" s="49"/>
      <c r="HC52" s="49"/>
      <c r="HD52" s="49"/>
      <c r="HE52" s="49"/>
      <c r="HF52" s="49"/>
      <c r="HG52" s="49"/>
      <c r="HH52" s="49"/>
      <c r="HI52" s="49"/>
      <c r="HJ52" s="49"/>
      <c r="HK52" s="49"/>
      <c r="HL52" s="49"/>
      <c r="HM52" s="49"/>
      <c r="HN52" s="49"/>
      <c r="HO52" s="49"/>
      <c r="HP52" s="49"/>
      <c r="HQ52" s="49"/>
      <c r="HR52" s="49"/>
      <c r="HS52" s="49"/>
      <c r="HT52" s="49"/>
      <c r="HU52" s="49"/>
      <c r="HV52" s="49"/>
      <c r="HW52" s="49"/>
      <c r="HX52" s="49"/>
      <c r="HY52" s="49"/>
      <c r="HZ52" s="49"/>
      <c r="IA52" s="49"/>
      <c r="IB52" s="49"/>
      <c r="IC52" s="49"/>
      <c r="ID52" s="49"/>
      <c r="IE52" s="49"/>
      <c r="IF52" s="49"/>
      <c r="IG52" s="49"/>
      <c r="IH52" s="49"/>
      <c r="II52" s="49"/>
      <c r="IJ52" s="49"/>
      <c r="IK52" s="49"/>
      <c r="IL52" s="49"/>
      <c r="IM52" s="49"/>
      <c r="IN52" s="49"/>
      <c r="IO52" s="49"/>
      <c r="IP52" s="49"/>
      <c r="IQ52" s="49"/>
      <c r="IR52" s="49"/>
      <c r="IS52" s="49"/>
      <c r="IT52" s="49"/>
      <c r="IU52" s="49"/>
    </row>
    <row r="53" spans="1:255" customFormat="1" ht="12" customHeight="1" x14ac:dyDescent="0.25">
      <c r="A53" s="99"/>
      <c r="B53" s="100" t="s">
        <v>37</v>
      </c>
      <c r="C53" s="101"/>
      <c r="D53" s="101"/>
      <c r="E53" s="101"/>
      <c r="F53" s="102"/>
      <c r="G53" s="103">
        <f>SUM(G44:G52)</f>
        <v>722959.5</v>
      </c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  <c r="EO53" s="71"/>
      <c r="EP53" s="71"/>
      <c r="EQ53" s="71"/>
      <c r="ER53" s="71"/>
      <c r="ES53" s="71"/>
      <c r="ET53" s="71"/>
      <c r="EU53" s="71"/>
      <c r="EV53" s="71"/>
      <c r="EW53" s="71"/>
      <c r="EX53" s="71"/>
      <c r="EY53" s="71"/>
      <c r="EZ53" s="71"/>
      <c r="FA53" s="71"/>
      <c r="FB53" s="71"/>
      <c r="FC53" s="71"/>
      <c r="FD53" s="71"/>
      <c r="FE53" s="71"/>
      <c r="FF53" s="71"/>
      <c r="FG53" s="71"/>
      <c r="FH53" s="71"/>
      <c r="FI53" s="71"/>
      <c r="FJ53" s="71"/>
      <c r="FK53" s="71"/>
      <c r="FL53" s="71"/>
      <c r="FM53" s="71"/>
      <c r="FN53" s="71"/>
      <c r="FO53" s="71"/>
      <c r="FP53" s="71"/>
      <c r="FQ53" s="71"/>
      <c r="FR53" s="71"/>
      <c r="FS53" s="71"/>
      <c r="FT53" s="71"/>
      <c r="FU53" s="71"/>
      <c r="FV53" s="71"/>
      <c r="FW53" s="71"/>
      <c r="FX53" s="71"/>
      <c r="FY53" s="71"/>
      <c r="FZ53" s="71"/>
      <c r="GA53" s="71"/>
      <c r="GB53" s="71"/>
      <c r="GC53" s="71"/>
      <c r="GD53" s="71"/>
      <c r="GE53" s="71"/>
      <c r="GF53" s="71"/>
      <c r="GG53" s="71"/>
      <c r="GH53" s="71"/>
      <c r="GI53" s="71"/>
      <c r="GJ53" s="71"/>
      <c r="GK53" s="71"/>
      <c r="GL53" s="71"/>
      <c r="GM53" s="71"/>
      <c r="GN53" s="71"/>
      <c r="GO53" s="71"/>
      <c r="GP53" s="71"/>
      <c r="GQ53" s="71"/>
      <c r="GR53" s="71"/>
      <c r="GS53" s="71"/>
      <c r="GT53" s="71"/>
      <c r="GU53" s="71"/>
      <c r="GV53" s="71"/>
      <c r="GW53" s="71"/>
      <c r="GX53" s="71"/>
      <c r="GY53" s="71"/>
      <c r="GZ53" s="71"/>
      <c r="HA53" s="71"/>
      <c r="HB53" s="71"/>
      <c r="HC53" s="71"/>
      <c r="HD53" s="71"/>
      <c r="HE53" s="71"/>
      <c r="HF53" s="71"/>
      <c r="HG53" s="71"/>
      <c r="HH53" s="71"/>
      <c r="HI53" s="71"/>
      <c r="HJ53" s="71"/>
      <c r="HK53" s="71"/>
      <c r="HL53" s="71"/>
      <c r="HM53" s="71"/>
      <c r="HN53" s="71"/>
      <c r="HO53" s="71"/>
      <c r="HP53" s="71"/>
      <c r="HQ53" s="71"/>
      <c r="HR53" s="71"/>
      <c r="HS53" s="71"/>
      <c r="HT53" s="71"/>
      <c r="HU53" s="71"/>
      <c r="HV53" s="71"/>
      <c r="HW53" s="71"/>
      <c r="HX53" s="71"/>
      <c r="HY53" s="71"/>
      <c r="HZ53" s="71"/>
      <c r="IA53" s="71"/>
      <c r="IB53" s="71"/>
      <c r="IC53" s="71"/>
      <c r="ID53" s="71"/>
      <c r="IE53" s="71"/>
      <c r="IF53" s="71"/>
      <c r="IG53" s="71"/>
      <c r="IH53" s="71"/>
      <c r="II53" s="71"/>
      <c r="IJ53" s="71"/>
      <c r="IK53" s="71"/>
      <c r="IL53" s="71"/>
      <c r="IM53" s="71"/>
      <c r="IN53" s="71"/>
      <c r="IO53" s="71"/>
      <c r="IP53" s="71"/>
      <c r="IQ53" s="71"/>
      <c r="IR53" s="71"/>
      <c r="IS53" s="71"/>
      <c r="IT53" s="71"/>
      <c r="IU53" s="71"/>
    </row>
    <row r="54" spans="1:255" customFormat="1" ht="12" customHeight="1" x14ac:dyDescent="0.25">
      <c r="A54" s="99"/>
      <c r="B54" s="95"/>
      <c r="C54" s="96"/>
      <c r="D54" s="96"/>
      <c r="E54" s="96"/>
      <c r="F54" s="97"/>
      <c r="G54" s="97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  <c r="EO54" s="71"/>
      <c r="EP54" s="71"/>
      <c r="EQ54" s="71"/>
      <c r="ER54" s="71"/>
      <c r="ES54" s="71"/>
      <c r="ET54" s="71"/>
      <c r="EU54" s="71"/>
      <c r="EV54" s="71"/>
      <c r="EW54" s="71"/>
      <c r="EX54" s="71"/>
      <c r="EY54" s="71"/>
      <c r="EZ54" s="71"/>
      <c r="FA54" s="71"/>
      <c r="FB54" s="71"/>
      <c r="FC54" s="71"/>
      <c r="FD54" s="71"/>
      <c r="FE54" s="71"/>
      <c r="FF54" s="71"/>
      <c r="FG54" s="71"/>
      <c r="FH54" s="71"/>
      <c r="FI54" s="71"/>
      <c r="FJ54" s="71"/>
      <c r="FK54" s="71"/>
      <c r="FL54" s="71"/>
      <c r="FM54" s="71"/>
      <c r="FN54" s="71"/>
      <c r="FO54" s="71"/>
      <c r="FP54" s="71"/>
      <c r="FQ54" s="71"/>
      <c r="FR54" s="71"/>
      <c r="FS54" s="71"/>
      <c r="FT54" s="71"/>
      <c r="FU54" s="71"/>
      <c r="FV54" s="71"/>
      <c r="FW54" s="71"/>
      <c r="FX54" s="71"/>
      <c r="FY54" s="71"/>
      <c r="FZ54" s="71"/>
      <c r="GA54" s="71"/>
      <c r="GB54" s="71"/>
      <c r="GC54" s="71"/>
      <c r="GD54" s="71"/>
      <c r="GE54" s="71"/>
      <c r="GF54" s="71"/>
      <c r="GG54" s="71"/>
      <c r="GH54" s="71"/>
      <c r="GI54" s="71"/>
      <c r="GJ54" s="71"/>
      <c r="GK54" s="71"/>
      <c r="GL54" s="71"/>
      <c r="GM54" s="71"/>
      <c r="GN54" s="71"/>
      <c r="GO54" s="71"/>
      <c r="GP54" s="71"/>
      <c r="GQ54" s="71"/>
      <c r="GR54" s="71"/>
      <c r="GS54" s="71"/>
      <c r="GT54" s="71"/>
      <c r="GU54" s="71"/>
      <c r="GV54" s="71"/>
      <c r="GW54" s="71"/>
      <c r="GX54" s="71"/>
      <c r="GY54" s="71"/>
      <c r="GZ54" s="71"/>
      <c r="HA54" s="71"/>
      <c r="HB54" s="71"/>
      <c r="HC54" s="71"/>
      <c r="HD54" s="71"/>
      <c r="HE54" s="71"/>
      <c r="HF54" s="71"/>
      <c r="HG54" s="71"/>
      <c r="HH54" s="71"/>
      <c r="HI54" s="71"/>
      <c r="HJ54" s="71"/>
      <c r="HK54" s="71"/>
      <c r="HL54" s="71"/>
      <c r="HM54" s="71"/>
      <c r="HN54" s="71"/>
      <c r="HO54" s="71"/>
      <c r="HP54" s="71"/>
      <c r="HQ54" s="71"/>
      <c r="HR54" s="71"/>
      <c r="HS54" s="71"/>
      <c r="HT54" s="71"/>
      <c r="HU54" s="71"/>
      <c r="HV54" s="71"/>
      <c r="HW54" s="71"/>
      <c r="HX54" s="71"/>
      <c r="HY54" s="71"/>
      <c r="HZ54" s="71"/>
      <c r="IA54" s="71"/>
      <c r="IB54" s="71"/>
      <c r="IC54" s="71"/>
      <c r="ID54" s="71"/>
      <c r="IE54" s="71"/>
      <c r="IF54" s="71"/>
      <c r="IG54" s="71"/>
      <c r="IH54" s="71"/>
      <c r="II54" s="71"/>
      <c r="IJ54" s="71"/>
      <c r="IK54" s="71"/>
      <c r="IL54" s="71"/>
      <c r="IM54" s="71"/>
      <c r="IN54" s="71"/>
      <c r="IO54" s="71"/>
      <c r="IP54" s="71"/>
      <c r="IQ54" s="71"/>
      <c r="IR54" s="71"/>
      <c r="IS54" s="71"/>
      <c r="IT54" s="71"/>
      <c r="IU54" s="71"/>
    </row>
    <row r="55" spans="1:255" customFormat="1" ht="12" customHeight="1" x14ac:dyDescent="0.25">
      <c r="A55" s="79"/>
      <c r="B55" s="80" t="s">
        <v>38</v>
      </c>
      <c r="C55" s="81"/>
      <c r="D55" s="82"/>
      <c r="E55" s="82"/>
      <c r="F55" s="83"/>
      <c r="G55" s="84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  <c r="EO55" s="71"/>
      <c r="EP55" s="71"/>
      <c r="EQ55" s="71"/>
      <c r="ER55" s="71"/>
      <c r="ES55" s="71"/>
      <c r="ET55" s="71"/>
      <c r="EU55" s="71"/>
      <c r="EV55" s="71"/>
      <c r="EW55" s="71"/>
      <c r="EX55" s="71"/>
      <c r="EY55" s="71"/>
      <c r="EZ55" s="71"/>
      <c r="FA55" s="71"/>
      <c r="FB55" s="71"/>
      <c r="FC55" s="71"/>
      <c r="FD55" s="71"/>
      <c r="FE55" s="71"/>
      <c r="FF55" s="71"/>
      <c r="FG55" s="71"/>
      <c r="FH55" s="71"/>
      <c r="FI55" s="71"/>
      <c r="FJ55" s="71"/>
      <c r="FK55" s="71"/>
      <c r="FL55" s="71"/>
      <c r="FM55" s="71"/>
      <c r="FN55" s="71"/>
      <c r="FO55" s="71"/>
      <c r="FP55" s="71"/>
      <c r="FQ55" s="71"/>
      <c r="FR55" s="71"/>
      <c r="FS55" s="71"/>
      <c r="FT55" s="71"/>
      <c r="FU55" s="71"/>
      <c r="FV55" s="71"/>
      <c r="FW55" s="71"/>
      <c r="FX55" s="71"/>
      <c r="FY55" s="71"/>
      <c r="FZ55" s="71"/>
      <c r="GA55" s="71"/>
      <c r="GB55" s="71"/>
      <c r="GC55" s="71"/>
      <c r="GD55" s="71"/>
      <c r="GE55" s="71"/>
      <c r="GF55" s="71"/>
      <c r="GG55" s="71"/>
      <c r="GH55" s="71"/>
      <c r="GI55" s="71"/>
      <c r="GJ55" s="71"/>
      <c r="GK55" s="71"/>
      <c r="GL55" s="71"/>
      <c r="GM55" s="71"/>
      <c r="GN55" s="71"/>
      <c r="GO55" s="71"/>
      <c r="GP55" s="71"/>
      <c r="GQ55" s="71"/>
      <c r="GR55" s="71"/>
      <c r="GS55" s="71"/>
      <c r="GT55" s="71"/>
      <c r="GU55" s="71"/>
      <c r="GV55" s="71"/>
      <c r="GW55" s="71"/>
      <c r="GX55" s="71"/>
      <c r="GY55" s="71"/>
      <c r="GZ55" s="71"/>
      <c r="HA55" s="71"/>
      <c r="HB55" s="71"/>
      <c r="HC55" s="71"/>
      <c r="HD55" s="71"/>
      <c r="HE55" s="71"/>
      <c r="HF55" s="71"/>
      <c r="HG55" s="71"/>
      <c r="HH55" s="71"/>
      <c r="HI55" s="71"/>
      <c r="HJ55" s="71"/>
      <c r="HK55" s="71"/>
      <c r="HL55" s="71"/>
      <c r="HM55" s="71"/>
      <c r="HN55" s="71"/>
      <c r="HO55" s="71"/>
      <c r="HP55" s="71"/>
      <c r="HQ55" s="71"/>
      <c r="HR55" s="71"/>
      <c r="HS55" s="71"/>
      <c r="HT55" s="71"/>
      <c r="HU55" s="71"/>
      <c r="HV55" s="71"/>
      <c r="HW55" s="71"/>
      <c r="HX55" s="71"/>
      <c r="HY55" s="71"/>
      <c r="HZ55" s="71"/>
      <c r="IA55" s="71"/>
      <c r="IB55" s="71"/>
      <c r="IC55" s="71"/>
      <c r="ID55" s="71"/>
      <c r="IE55" s="71"/>
      <c r="IF55" s="71"/>
      <c r="IG55" s="71"/>
      <c r="IH55" s="71"/>
      <c r="II55" s="71"/>
      <c r="IJ55" s="71"/>
      <c r="IK55" s="71"/>
      <c r="IL55" s="71"/>
      <c r="IM55" s="71"/>
      <c r="IN55" s="71"/>
      <c r="IO55" s="71"/>
      <c r="IP55" s="71"/>
      <c r="IQ55" s="71"/>
      <c r="IR55" s="71"/>
      <c r="IS55" s="71"/>
      <c r="IT55" s="71"/>
      <c r="IU55" s="71"/>
    </row>
    <row r="56" spans="1:255" customFormat="1" ht="24" customHeight="1" x14ac:dyDescent="0.25">
      <c r="A56" s="79"/>
      <c r="B56" s="85" t="s">
        <v>39</v>
      </c>
      <c r="C56" s="86" t="s">
        <v>30</v>
      </c>
      <c r="D56" s="86" t="s">
        <v>31</v>
      </c>
      <c r="E56" s="85" t="s">
        <v>18</v>
      </c>
      <c r="F56" s="86" t="s">
        <v>19</v>
      </c>
      <c r="G56" s="85" t="s">
        <v>20</v>
      </c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  <c r="EO56" s="71"/>
      <c r="EP56" s="71"/>
      <c r="EQ56" s="71"/>
      <c r="ER56" s="71"/>
      <c r="ES56" s="71"/>
      <c r="ET56" s="71"/>
      <c r="EU56" s="71"/>
      <c r="EV56" s="71"/>
      <c r="EW56" s="71"/>
      <c r="EX56" s="71"/>
      <c r="EY56" s="71"/>
      <c r="EZ56" s="71"/>
      <c r="FA56" s="71"/>
      <c r="FB56" s="71"/>
      <c r="FC56" s="71"/>
      <c r="FD56" s="71"/>
      <c r="FE56" s="71"/>
      <c r="FF56" s="71"/>
      <c r="FG56" s="71"/>
      <c r="FH56" s="71"/>
      <c r="FI56" s="71"/>
      <c r="FJ56" s="71"/>
      <c r="FK56" s="71"/>
      <c r="FL56" s="71"/>
      <c r="FM56" s="71"/>
      <c r="FN56" s="71"/>
      <c r="FO56" s="71"/>
      <c r="FP56" s="71"/>
      <c r="FQ56" s="71"/>
      <c r="FR56" s="71"/>
      <c r="FS56" s="71"/>
      <c r="FT56" s="71"/>
      <c r="FU56" s="71"/>
      <c r="FV56" s="71"/>
      <c r="FW56" s="71"/>
      <c r="FX56" s="71"/>
      <c r="FY56" s="71"/>
      <c r="FZ56" s="71"/>
      <c r="GA56" s="71"/>
      <c r="GB56" s="71"/>
      <c r="GC56" s="71"/>
      <c r="GD56" s="71"/>
      <c r="GE56" s="71"/>
      <c r="GF56" s="71"/>
      <c r="GG56" s="71"/>
      <c r="GH56" s="71"/>
      <c r="GI56" s="71"/>
      <c r="GJ56" s="71"/>
      <c r="GK56" s="71"/>
      <c r="GL56" s="71"/>
      <c r="GM56" s="71"/>
      <c r="GN56" s="71"/>
      <c r="GO56" s="71"/>
      <c r="GP56" s="71"/>
      <c r="GQ56" s="71"/>
      <c r="GR56" s="71"/>
      <c r="GS56" s="71"/>
      <c r="GT56" s="71"/>
      <c r="GU56" s="71"/>
      <c r="GV56" s="71"/>
      <c r="GW56" s="71"/>
      <c r="GX56" s="71"/>
      <c r="GY56" s="71"/>
      <c r="GZ56" s="71"/>
      <c r="HA56" s="71"/>
      <c r="HB56" s="71"/>
      <c r="HC56" s="71"/>
      <c r="HD56" s="71"/>
      <c r="HE56" s="71"/>
      <c r="HF56" s="71"/>
      <c r="HG56" s="71"/>
      <c r="HH56" s="71"/>
      <c r="HI56" s="71"/>
      <c r="HJ56" s="71"/>
      <c r="HK56" s="71"/>
      <c r="HL56" s="71"/>
      <c r="HM56" s="71"/>
      <c r="HN56" s="71"/>
      <c r="HO56" s="71"/>
      <c r="HP56" s="71"/>
      <c r="HQ56" s="71"/>
      <c r="HR56" s="71"/>
      <c r="HS56" s="71"/>
      <c r="HT56" s="71"/>
      <c r="HU56" s="71"/>
      <c r="HV56" s="71"/>
      <c r="HW56" s="71"/>
      <c r="HX56" s="71"/>
      <c r="HY56" s="71"/>
      <c r="HZ56" s="71"/>
      <c r="IA56" s="71"/>
      <c r="IB56" s="71"/>
      <c r="IC56" s="71"/>
      <c r="ID56" s="71"/>
      <c r="IE56" s="71"/>
      <c r="IF56" s="71"/>
      <c r="IG56" s="71"/>
      <c r="IH56" s="71"/>
      <c r="II56" s="71"/>
      <c r="IJ56" s="71"/>
      <c r="IK56" s="71"/>
      <c r="IL56" s="71"/>
      <c r="IM56" s="71"/>
      <c r="IN56" s="71"/>
      <c r="IO56" s="71"/>
      <c r="IP56" s="71"/>
      <c r="IQ56" s="71"/>
      <c r="IR56" s="71"/>
      <c r="IS56" s="71"/>
      <c r="IT56" s="71"/>
      <c r="IU56" s="71"/>
    </row>
    <row r="57" spans="1:255" s="50" customFormat="1" ht="12" customHeight="1" x14ac:dyDescent="0.25">
      <c r="A57" s="42"/>
      <c r="B57" s="87" t="s">
        <v>65</v>
      </c>
      <c r="C57" s="88" t="s">
        <v>35</v>
      </c>
      <c r="D57" s="88">
        <v>7000</v>
      </c>
      <c r="E57" s="88" t="s">
        <v>104</v>
      </c>
      <c r="F57" s="89">
        <v>10</v>
      </c>
      <c r="G57" s="90">
        <f>(D57*F57)</f>
        <v>70000</v>
      </c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49"/>
      <c r="EX57" s="49"/>
      <c r="EY57" s="49"/>
      <c r="EZ57" s="49"/>
      <c r="FA57" s="49"/>
      <c r="FB57" s="49"/>
      <c r="FC57" s="49"/>
      <c r="FD57" s="49"/>
      <c r="FE57" s="49"/>
      <c r="FF57" s="49"/>
      <c r="FG57" s="49"/>
      <c r="FH57" s="49"/>
      <c r="FI57" s="49"/>
      <c r="FJ57" s="49"/>
      <c r="FK57" s="49"/>
      <c r="FL57" s="49"/>
      <c r="FM57" s="49"/>
      <c r="FN57" s="49"/>
      <c r="FO57" s="49"/>
      <c r="FP57" s="49"/>
      <c r="FQ57" s="49"/>
      <c r="FR57" s="49"/>
      <c r="FS57" s="49"/>
      <c r="FT57" s="49"/>
      <c r="FU57" s="49"/>
      <c r="FV57" s="49"/>
      <c r="FW57" s="49"/>
      <c r="FX57" s="49"/>
      <c r="FY57" s="49"/>
      <c r="FZ57" s="49"/>
      <c r="GA57" s="49"/>
      <c r="GB57" s="49"/>
      <c r="GC57" s="49"/>
      <c r="GD57" s="49"/>
      <c r="GE57" s="49"/>
      <c r="GF57" s="49"/>
      <c r="GG57" s="49"/>
      <c r="GH57" s="49"/>
      <c r="GI57" s="49"/>
      <c r="GJ57" s="49"/>
      <c r="GK57" s="49"/>
      <c r="GL57" s="49"/>
      <c r="GM57" s="49"/>
      <c r="GN57" s="49"/>
      <c r="GO57" s="49"/>
      <c r="GP57" s="49"/>
      <c r="GQ57" s="49"/>
      <c r="GR57" s="49"/>
      <c r="GS57" s="49"/>
      <c r="GT57" s="49"/>
      <c r="GU57" s="49"/>
      <c r="GV57" s="49"/>
      <c r="GW57" s="49"/>
      <c r="GX57" s="49"/>
      <c r="GY57" s="49"/>
      <c r="GZ57" s="49"/>
      <c r="HA57" s="49"/>
      <c r="HB57" s="49"/>
      <c r="HC57" s="49"/>
      <c r="HD57" s="49"/>
      <c r="HE57" s="49"/>
      <c r="HF57" s="49"/>
      <c r="HG57" s="49"/>
      <c r="HH57" s="49"/>
      <c r="HI57" s="49"/>
      <c r="HJ57" s="49"/>
      <c r="HK57" s="49"/>
      <c r="HL57" s="49"/>
      <c r="HM57" s="49"/>
      <c r="HN57" s="49"/>
      <c r="HO57" s="49"/>
      <c r="HP57" s="49"/>
      <c r="HQ57" s="49"/>
      <c r="HR57" s="49"/>
      <c r="HS57" s="49"/>
      <c r="HT57" s="49"/>
      <c r="HU57" s="49"/>
      <c r="HV57" s="49"/>
      <c r="HW57" s="49"/>
      <c r="HX57" s="49"/>
      <c r="HY57" s="49"/>
      <c r="HZ57" s="49"/>
      <c r="IA57" s="49"/>
      <c r="IB57" s="49"/>
      <c r="IC57" s="49"/>
      <c r="ID57" s="49"/>
      <c r="IE57" s="49"/>
      <c r="IF57" s="49"/>
      <c r="IG57" s="49"/>
      <c r="IH57" s="49"/>
      <c r="II57" s="49"/>
      <c r="IJ57" s="49"/>
      <c r="IK57" s="49"/>
      <c r="IL57" s="49"/>
      <c r="IM57" s="49"/>
      <c r="IN57" s="49"/>
      <c r="IO57" s="49"/>
      <c r="IP57" s="49"/>
      <c r="IQ57" s="49"/>
      <c r="IR57" s="49"/>
      <c r="IS57" s="49"/>
      <c r="IT57" s="49"/>
      <c r="IU57" s="49"/>
    </row>
    <row r="58" spans="1:255" customFormat="1" ht="11.25" customHeight="1" x14ac:dyDescent="0.25">
      <c r="A58" s="71"/>
      <c r="B58" s="91" t="s">
        <v>40</v>
      </c>
      <c r="C58" s="92"/>
      <c r="D58" s="92"/>
      <c r="E58" s="92"/>
      <c r="F58" s="93"/>
      <c r="G58" s="94">
        <f>SUM(G57)</f>
        <v>70000</v>
      </c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  <c r="ID58" s="71"/>
      <c r="IE58" s="71"/>
      <c r="IF58" s="71"/>
      <c r="IG58" s="71"/>
      <c r="IH58" s="71"/>
      <c r="II58" s="71"/>
      <c r="IJ58" s="71"/>
      <c r="IK58" s="71"/>
      <c r="IL58" s="71"/>
      <c r="IM58" s="71"/>
      <c r="IN58" s="71"/>
      <c r="IO58" s="71"/>
      <c r="IP58" s="71"/>
      <c r="IQ58" s="71"/>
      <c r="IR58" s="71"/>
      <c r="IS58" s="71"/>
      <c r="IT58" s="71"/>
      <c r="IU58" s="71"/>
    </row>
    <row r="59" spans="1:255" customFormat="1" ht="11.25" customHeight="1" x14ac:dyDescent="0.25">
      <c r="A59" s="71"/>
      <c r="B59" s="105"/>
      <c r="C59" s="105"/>
      <c r="D59" s="105"/>
      <c r="E59" s="105"/>
      <c r="F59" s="106"/>
      <c r="G59" s="106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  <c r="EO59" s="71"/>
      <c r="EP59" s="71"/>
      <c r="EQ59" s="71"/>
      <c r="ER59" s="71"/>
      <c r="ES59" s="71"/>
      <c r="ET59" s="71"/>
      <c r="EU59" s="71"/>
      <c r="EV59" s="71"/>
      <c r="EW59" s="71"/>
      <c r="EX59" s="71"/>
      <c r="EY59" s="71"/>
      <c r="EZ59" s="71"/>
      <c r="FA59" s="71"/>
      <c r="FB59" s="71"/>
      <c r="FC59" s="71"/>
      <c r="FD59" s="71"/>
      <c r="FE59" s="71"/>
      <c r="FF59" s="71"/>
      <c r="FG59" s="71"/>
      <c r="FH59" s="71"/>
      <c r="FI59" s="71"/>
      <c r="FJ59" s="71"/>
      <c r="FK59" s="71"/>
      <c r="FL59" s="71"/>
      <c r="FM59" s="71"/>
      <c r="FN59" s="71"/>
      <c r="FO59" s="71"/>
      <c r="FP59" s="71"/>
      <c r="FQ59" s="71"/>
      <c r="FR59" s="71"/>
      <c r="FS59" s="71"/>
      <c r="FT59" s="71"/>
      <c r="FU59" s="71"/>
      <c r="FV59" s="71"/>
      <c r="FW59" s="71"/>
      <c r="FX59" s="71"/>
      <c r="FY59" s="71"/>
      <c r="FZ59" s="71"/>
      <c r="GA59" s="71"/>
      <c r="GB59" s="71"/>
      <c r="GC59" s="71"/>
      <c r="GD59" s="71"/>
      <c r="GE59" s="71"/>
      <c r="GF59" s="71"/>
      <c r="GG59" s="71"/>
      <c r="GH59" s="71"/>
      <c r="GI59" s="71"/>
      <c r="GJ59" s="71"/>
      <c r="GK59" s="71"/>
      <c r="GL59" s="71"/>
      <c r="GM59" s="71"/>
      <c r="GN59" s="71"/>
      <c r="GO59" s="71"/>
      <c r="GP59" s="71"/>
      <c r="GQ59" s="71"/>
      <c r="GR59" s="71"/>
      <c r="GS59" s="71"/>
      <c r="GT59" s="71"/>
      <c r="GU59" s="71"/>
      <c r="GV59" s="71"/>
      <c r="GW59" s="71"/>
      <c r="GX59" s="71"/>
      <c r="GY59" s="71"/>
      <c r="GZ59" s="71"/>
      <c r="HA59" s="71"/>
      <c r="HB59" s="71"/>
      <c r="HC59" s="71"/>
      <c r="HD59" s="71"/>
      <c r="HE59" s="71"/>
      <c r="HF59" s="71"/>
      <c r="HG59" s="71"/>
      <c r="HH59" s="71"/>
      <c r="HI59" s="71"/>
      <c r="HJ59" s="71"/>
      <c r="HK59" s="71"/>
      <c r="HL59" s="71"/>
      <c r="HM59" s="71"/>
      <c r="HN59" s="71"/>
      <c r="HO59" s="71"/>
      <c r="HP59" s="71"/>
      <c r="HQ59" s="71"/>
      <c r="HR59" s="71"/>
      <c r="HS59" s="71"/>
      <c r="HT59" s="71"/>
      <c r="HU59" s="71"/>
      <c r="HV59" s="71"/>
      <c r="HW59" s="71"/>
      <c r="HX59" s="71"/>
      <c r="HY59" s="71"/>
      <c r="HZ59" s="71"/>
      <c r="IA59" s="71"/>
      <c r="IB59" s="71"/>
      <c r="IC59" s="71"/>
      <c r="ID59" s="71"/>
      <c r="IE59" s="71"/>
      <c r="IF59" s="71"/>
      <c r="IG59" s="71"/>
      <c r="IH59" s="71"/>
      <c r="II59" s="71"/>
      <c r="IJ59" s="71"/>
      <c r="IK59" s="71"/>
      <c r="IL59" s="71"/>
      <c r="IM59" s="71"/>
      <c r="IN59" s="71"/>
      <c r="IO59" s="71"/>
      <c r="IP59" s="71"/>
      <c r="IQ59" s="71"/>
      <c r="IR59" s="71"/>
      <c r="IS59" s="71"/>
      <c r="IT59" s="71"/>
      <c r="IU59" s="71"/>
    </row>
    <row r="60" spans="1:255" customFormat="1" ht="11.25" customHeight="1" x14ac:dyDescent="0.25">
      <c r="A60" s="71"/>
      <c r="B60" s="107" t="s">
        <v>41</v>
      </c>
      <c r="C60" s="108"/>
      <c r="D60" s="108"/>
      <c r="E60" s="108"/>
      <c r="F60" s="108"/>
      <c r="G60" s="109">
        <f>G24+G29+G40+G53+G58</f>
        <v>1375699.55</v>
      </c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  <c r="FM60" s="71"/>
      <c r="FN60" s="71"/>
      <c r="FO60" s="71"/>
      <c r="FP60" s="71"/>
      <c r="FQ60" s="71"/>
      <c r="FR60" s="71"/>
      <c r="FS60" s="71"/>
      <c r="FT60" s="71"/>
      <c r="FU60" s="71"/>
      <c r="FV60" s="71"/>
      <c r="FW60" s="71"/>
      <c r="FX60" s="71"/>
      <c r="FY60" s="71"/>
      <c r="FZ60" s="71"/>
      <c r="GA60" s="71"/>
      <c r="GB60" s="71"/>
      <c r="GC60" s="71"/>
      <c r="GD60" s="71"/>
      <c r="GE60" s="71"/>
      <c r="GF60" s="71"/>
      <c r="GG60" s="71"/>
      <c r="GH60" s="71"/>
      <c r="GI60" s="71"/>
      <c r="GJ60" s="71"/>
      <c r="GK60" s="71"/>
      <c r="GL60" s="71"/>
      <c r="GM60" s="71"/>
      <c r="GN60" s="71"/>
      <c r="GO60" s="71"/>
      <c r="GP60" s="71"/>
      <c r="GQ60" s="71"/>
      <c r="GR60" s="71"/>
      <c r="GS60" s="71"/>
      <c r="GT60" s="71"/>
      <c r="GU60" s="71"/>
      <c r="GV60" s="71"/>
      <c r="GW60" s="71"/>
      <c r="GX60" s="71"/>
      <c r="GY60" s="71"/>
      <c r="GZ60" s="71"/>
      <c r="HA60" s="71"/>
      <c r="HB60" s="71"/>
      <c r="HC60" s="71"/>
      <c r="HD60" s="71"/>
      <c r="HE60" s="71"/>
      <c r="HF60" s="71"/>
      <c r="HG60" s="71"/>
      <c r="HH60" s="71"/>
      <c r="HI60" s="71"/>
      <c r="HJ60" s="71"/>
      <c r="HK60" s="71"/>
      <c r="HL60" s="71"/>
      <c r="HM60" s="71"/>
      <c r="HN60" s="71"/>
      <c r="HO60" s="71"/>
      <c r="HP60" s="71"/>
      <c r="HQ60" s="71"/>
      <c r="HR60" s="71"/>
      <c r="HS60" s="71"/>
      <c r="HT60" s="71"/>
      <c r="HU60" s="71"/>
      <c r="HV60" s="71"/>
      <c r="HW60" s="71"/>
      <c r="HX60" s="71"/>
      <c r="HY60" s="71"/>
      <c r="HZ60" s="71"/>
      <c r="IA60" s="71"/>
      <c r="IB60" s="71"/>
      <c r="IC60" s="71"/>
      <c r="ID60" s="71"/>
      <c r="IE60" s="71"/>
      <c r="IF60" s="71"/>
      <c r="IG60" s="71"/>
      <c r="IH60" s="71"/>
      <c r="II60" s="71"/>
      <c r="IJ60" s="71"/>
      <c r="IK60" s="71"/>
      <c r="IL60" s="71"/>
      <c r="IM60" s="71"/>
      <c r="IN60" s="71"/>
      <c r="IO60" s="71"/>
      <c r="IP60" s="71"/>
      <c r="IQ60" s="71"/>
      <c r="IR60" s="71"/>
      <c r="IS60" s="71"/>
      <c r="IT60" s="71"/>
      <c r="IU60" s="71"/>
    </row>
    <row r="61" spans="1:255" customFormat="1" ht="11.25" customHeight="1" x14ac:dyDescent="0.25">
      <c r="A61" s="71"/>
      <c r="B61" s="110" t="s">
        <v>42</v>
      </c>
      <c r="C61" s="111"/>
      <c r="D61" s="111"/>
      <c r="E61" s="111"/>
      <c r="F61" s="111"/>
      <c r="G61" s="112">
        <f>G60*0.05</f>
        <v>68784.977500000008</v>
      </c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</row>
    <row r="62" spans="1:255" customFormat="1" ht="11.25" customHeight="1" x14ac:dyDescent="0.25">
      <c r="A62" s="71"/>
      <c r="B62" s="113" t="s">
        <v>43</v>
      </c>
      <c r="C62" s="114"/>
      <c r="D62" s="114"/>
      <c r="E62" s="114"/>
      <c r="F62" s="114"/>
      <c r="G62" s="115">
        <f>G61+G60</f>
        <v>1444484.5275000001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1"/>
      <c r="ES62" s="71"/>
      <c r="ET62" s="71"/>
      <c r="EU62" s="71"/>
      <c r="EV62" s="71"/>
      <c r="EW62" s="71"/>
      <c r="EX62" s="71"/>
      <c r="EY62" s="71"/>
      <c r="EZ62" s="71"/>
      <c r="FA62" s="71"/>
      <c r="FB62" s="71"/>
      <c r="FC62" s="71"/>
      <c r="FD62" s="71"/>
      <c r="FE62" s="71"/>
      <c r="FF62" s="71"/>
      <c r="FG62" s="71"/>
      <c r="FH62" s="71"/>
      <c r="FI62" s="71"/>
      <c r="FJ62" s="71"/>
      <c r="FK62" s="71"/>
      <c r="FL62" s="71"/>
      <c r="FM62" s="71"/>
      <c r="FN62" s="71"/>
      <c r="FO62" s="71"/>
      <c r="FP62" s="71"/>
      <c r="FQ62" s="71"/>
      <c r="FR62" s="71"/>
      <c r="FS62" s="71"/>
      <c r="FT62" s="71"/>
      <c r="FU62" s="71"/>
      <c r="FV62" s="71"/>
      <c r="FW62" s="71"/>
      <c r="FX62" s="71"/>
      <c r="FY62" s="71"/>
      <c r="FZ62" s="71"/>
      <c r="GA62" s="71"/>
      <c r="GB62" s="71"/>
      <c r="GC62" s="71"/>
      <c r="GD62" s="71"/>
      <c r="GE62" s="71"/>
      <c r="GF62" s="71"/>
      <c r="GG62" s="71"/>
      <c r="GH62" s="71"/>
      <c r="GI62" s="71"/>
      <c r="GJ62" s="71"/>
      <c r="GK62" s="71"/>
      <c r="GL62" s="71"/>
      <c r="GM62" s="71"/>
      <c r="GN62" s="71"/>
      <c r="GO62" s="71"/>
      <c r="GP62" s="71"/>
      <c r="GQ62" s="71"/>
      <c r="GR62" s="71"/>
      <c r="GS62" s="71"/>
      <c r="GT62" s="71"/>
      <c r="GU62" s="71"/>
      <c r="GV62" s="71"/>
      <c r="GW62" s="71"/>
      <c r="GX62" s="71"/>
      <c r="GY62" s="71"/>
      <c r="GZ62" s="71"/>
      <c r="HA62" s="71"/>
      <c r="HB62" s="71"/>
      <c r="HC62" s="71"/>
      <c r="HD62" s="71"/>
      <c r="HE62" s="71"/>
      <c r="HF62" s="71"/>
      <c r="HG62" s="71"/>
      <c r="HH62" s="71"/>
      <c r="HI62" s="71"/>
      <c r="HJ62" s="71"/>
      <c r="HK62" s="71"/>
      <c r="HL62" s="71"/>
      <c r="HM62" s="71"/>
      <c r="HN62" s="71"/>
      <c r="HO62" s="71"/>
      <c r="HP62" s="71"/>
      <c r="HQ62" s="71"/>
      <c r="HR62" s="71"/>
      <c r="HS62" s="71"/>
      <c r="HT62" s="71"/>
      <c r="HU62" s="71"/>
      <c r="HV62" s="71"/>
      <c r="HW62" s="71"/>
      <c r="HX62" s="71"/>
      <c r="HY62" s="71"/>
      <c r="HZ62" s="71"/>
      <c r="IA62" s="71"/>
      <c r="IB62" s="71"/>
      <c r="IC62" s="71"/>
      <c r="ID62" s="71"/>
      <c r="IE62" s="71"/>
      <c r="IF62" s="71"/>
      <c r="IG62" s="71"/>
      <c r="IH62" s="71"/>
      <c r="II62" s="71"/>
      <c r="IJ62" s="71"/>
      <c r="IK62" s="71"/>
      <c r="IL62" s="71"/>
      <c r="IM62" s="71"/>
      <c r="IN62" s="71"/>
      <c r="IO62" s="71"/>
      <c r="IP62" s="71"/>
      <c r="IQ62" s="71"/>
      <c r="IR62" s="71"/>
      <c r="IS62" s="71"/>
      <c r="IT62" s="71"/>
      <c r="IU62" s="71"/>
    </row>
    <row r="63" spans="1:255" customFormat="1" ht="11.25" customHeight="1" x14ac:dyDescent="0.25">
      <c r="A63" s="71"/>
      <c r="B63" s="110" t="s">
        <v>44</v>
      </c>
      <c r="C63" s="111"/>
      <c r="D63" s="111"/>
      <c r="E63" s="111"/>
      <c r="F63" s="111"/>
      <c r="G63" s="112">
        <f>G12</f>
        <v>2499000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EV63" s="71"/>
      <c r="EW63" s="71"/>
      <c r="EX63" s="71"/>
      <c r="EY63" s="71"/>
      <c r="EZ63" s="71"/>
      <c r="FA63" s="71"/>
      <c r="FB63" s="71"/>
      <c r="FC63" s="71"/>
      <c r="FD63" s="71"/>
      <c r="FE63" s="71"/>
      <c r="FF63" s="71"/>
      <c r="FG63" s="71"/>
      <c r="FH63" s="71"/>
      <c r="FI63" s="71"/>
      <c r="FJ63" s="71"/>
      <c r="FK63" s="71"/>
      <c r="FL63" s="71"/>
      <c r="FM63" s="71"/>
      <c r="FN63" s="71"/>
      <c r="FO63" s="71"/>
      <c r="FP63" s="71"/>
      <c r="FQ63" s="71"/>
      <c r="FR63" s="71"/>
      <c r="FS63" s="71"/>
      <c r="FT63" s="71"/>
      <c r="FU63" s="71"/>
      <c r="FV63" s="71"/>
      <c r="FW63" s="71"/>
      <c r="FX63" s="71"/>
      <c r="FY63" s="71"/>
      <c r="FZ63" s="71"/>
      <c r="GA63" s="71"/>
      <c r="GB63" s="71"/>
      <c r="GC63" s="71"/>
      <c r="GD63" s="71"/>
      <c r="GE63" s="71"/>
      <c r="GF63" s="71"/>
      <c r="GG63" s="71"/>
      <c r="GH63" s="71"/>
      <c r="GI63" s="71"/>
      <c r="GJ63" s="71"/>
      <c r="GK63" s="71"/>
      <c r="GL63" s="71"/>
      <c r="GM63" s="71"/>
      <c r="GN63" s="71"/>
      <c r="GO63" s="71"/>
      <c r="GP63" s="71"/>
      <c r="GQ63" s="71"/>
      <c r="GR63" s="71"/>
      <c r="GS63" s="71"/>
      <c r="GT63" s="71"/>
      <c r="GU63" s="71"/>
      <c r="GV63" s="71"/>
      <c r="GW63" s="71"/>
      <c r="GX63" s="71"/>
      <c r="GY63" s="71"/>
      <c r="GZ63" s="71"/>
      <c r="HA63" s="71"/>
      <c r="HB63" s="71"/>
      <c r="HC63" s="71"/>
      <c r="HD63" s="71"/>
      <c r="HE63" s="71"/>
      <c r="HF63" s="71"/>
      <c r="HG63" s="71"/>
      <c r="HH63" s="71"/>
      <c r="HI63" s="71"/>
      <c r="HJ63" s="71"/>
      <c r="HK63" s="71"/>
      <c r="HL63" s="71"/>
      <c r="HM63" s="71"/>
      <c r="HN63" s="71"/>
      <c r="HO63" s="71"/>
      <c r="HP63" s="71"/>
      <c r="HQ63" s="71"/>
      <c r="HR63" s="71"/>
      <c r="HS63" s="71"/>
      <c r="HT63" s="71"/>
      <c r="HU63" s="71"/>
      <c r="HV63" s="71"/>
      <c r="HW63" s="71"/>
      <c r="HX63" s="71"/>
      <c r="HY63" s="71"/>
      <c r="HZ63" s="71"/>
      <c r="IA63" s="71"/>
      <c r="IB63" s="71"/>
      <c r="IC63" s="71"/>
      <c r="ID63" s="71"/>
      <c r="IE63" s="71"/>
      <c r="IF63" s="71"/>
      <c r="IG63" s="71"/>
      <c r="IH63" s="71"/>
      <c r="II63" s="71"/>
      <c r="IJ63" s="71"/>
      <c r="IK63" s="71"/>
      <c r="IL63" s="71"/>
      <c r="IM63" s="71"/>
      <c r="IN63" s="71"/>
      <c r="IO63" s="71"/>
      <c r="IP63" s="71"/>
      <c r="IQ63" s="71"/>
      <c r="IR63" s="71"/>
      <c r="IS63" s="71"/>
      <c r="IT63" s="71"/>
      <c r="IU63" s="71"/>
    </row>
    <row r="64" spans="1:255" customFormat="1" ht="11.25" customHeight="1" x14ac:dyDescent="0.25">
      <c r="A64" s="71"/>
      <c r="B64" s="116" t="s">
        <v>45</v>
      </c>
      <c r="C64" s="117"/>
      <c r="D64" s="117"/>
      <c r="E64" s="117"/>
      <c r="F64" s="117"/>
      <c r="G64" s="118">
        <f>G63-G62</f>
        <v>1054515.4724999999</v>
      </c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  <c r="EV64" s="71"/>
      <c r="EW64" s="71"/>
      <c r="EX64" s="71"/>
      <c r="EY64" s="71"/>
      <c r="EZ64" s="71"/>
      <c r="FA64" s="71"/>
      <c r="FB64" s="71"/>
      <c r="FC64" s="71"/>
      <c r="FD64" s="71"/>
      <c r="FE64" s="71"/>
      <c r="FF64" s="71"/>
      <c r="FG64" s="71"/>
      <c r="FH64" s="71"/>
      <c r="FI64" s="71"/>
      <c r="FJ64" s="71"/>
      <c r="FK64" s="71"/>
      <c r="FL64" s="71"/>
      <c r="FM64" s="71"/>
      <c r="FN64" s="71"/>
      <c r="FO64" s="71"/>
      <c r="FP64" s="71"/>
      <c r="FQ64" s="71"/>
      <c r="FR64" s="71"/>
      <c r="FS64" s="71"/>
      <c r="FT64" s="71"/>
      <c r="FU64" s="71"/>
      <c r="FV64" s="71"/>
      <c r="FW64" s="71"/>
      <c r="FX64" s="71"/>
      <c r="FY64" s="71"/>
      <c r="FZ64" s="71"/>
      <c r="GA64" s="71"/>
      <c r="GB64" s="71"/>
      <c r="GC64" s="71"/>
      <c r="GD64" s="71"/>
      <c r="GE64" s="71"/>
      <c r="GF64" s="71"/>
      <c r="GG64" s="71"/>
      <c r="GH64" s="71"/>
      <c r="GI64" s="71"/>
      <c r="GJ64" s="71"/>
      <c r="GK64" s="71"/>
      <c r="GL64" s="71"/>
      <c r="GM64" s="71"/>
      <c r="GN64" s="71"/>
      <c r="GO64" s="71"/>
      <c r="GP64" s="71"/>
      <c r="GQ64" s="71"/>
      <c r="GR64" s="71"/>
      <c r="GS64" s="71"/>
      <c r="GT64" s="71"/>
      <c r="GU64" s="71"/>
      <c r="GV64" s="71"/>
      <c r="GW64" s="71"/>
      <c r="GX64" s="71"/>
      <c r="GY64" s="71"/>
      <c r="GZ64" s="71"/>
      <c r="HA64" s="71"/>
      <c r="HB64" s="71"/>
      <c r="HC64" s="71"/>
      <c r="HD64" s="71"/>
      <c r="HE64" s="71"/>
      <c r="HF64" s="71"/>
      <c r="HG64" s="71"/>
      <c r="HH64" s="71"/>
      <c r="HI64" s="71"/>
      <c r="HJ64" s="71"/>
      <c r="HK64" s="71"/>
      <c r="HL64" s="71"/>
      <c r="HM64" s="71"/>
      <c r="HN64" s="71"/>
      <c r="HO64" s="71"/>
      <c r="HP64" s="71"/>
      <c r="HQ64" s="71"/>
      <c r="HR64" s="71"/>
      <c r="HS64" s="71"/>
      <c r="HT64" s="71"/>
      <c r="HU64" s="71"/>
      <c r="HV64" s="71"/>
      <c r="HW64" s="71"/>
      <c r="HX64" s="71"/>
      <c r="HY64" s="71"/>
      <c r="HZ64" s="71"/>
      <c r="IA64" s="71"/>
      <c r="IB64" s="71"/>
      <c r="IC64" s="71"/>
      <c r="ID64" s="71"/>
      <c r="IE64" s="71"/>
      <c r="IF64" s="71"/>
      <c r="IG64" s="71"/>
      <c r="IH64" s="71"/>
      <c r="II64" s="71"/>
      <c r="IJ64" s="71"/>
      <c r="IK64" s="71"/>
      <c r="IL64" s="71"/>
      <c r="IM64" s="71"/>
      <c r="IN64" s="71"/>
      <c r="IO64" s="71"/>
      <c r="IP64" s="71"/>
      <c r="IQ64" s="71"/>
      <c r="IR64" s="71"/>
      <c r="IS64" s="71"/>
      <c r="IT64" s="71"/>
      <c r="IU64" s="71"/>
    </row>
    <row r="65" spans="1:7" ht="12" customHeight="1" x14ac:dyDescent="0.25">
      <c r="A65" s="1"/>
      <c r="B65" s="7" t="s">
        <v>87</v>
      </c>
      <c r="C65" s="8"/>
      <c r="D65" s="8"/>
      <c r="E65" s="8"/>
      <c r="F65" s="8"/>
      <c r="G65" s="9"/>
    </row>
    <row r="66" spans="1:7" ht="12" customHeight="1" thickBot="1" x14ac:dyDescent="0.3">
      <c r="A66" s="1"/>
      <c r="B66" s="10"/>
      <c r="C66" s="8"/>
      <c r="D66" s="8"/>
      <c r="E66" s="8"/>
      <c r="F66" s="8"/>
      <c r="G66" s="9"/>
    </row>
    <row r="67" spans="1:7" ht="12" customHeight="1" x14ac:dyDescent="0.25">
      <c r="A67" s="1"/>
      <c r="B67" s="11" t="s">
        <v>88</v>
      </c>
      <c r="C67" s="12"/>
      <c r="D67" s="12"/>
      <c r="E67" s="12"/>
      <c r="F67" s="13"/>
      <c r="G67" s="9"/>
    </row>
    <row r="68" spans="1:7" ht="12" customHeight="1" x14ac:dyDescent="0.25">
      <c r="A68" s="1"/>
      <c r="B68" s="14" t="s">
        <v>66</v>
      </c>
      <c r="C68" s="15"/>
      <c r="D68" s="15"/>
      <c r="E68" s="15"/>
      <c r="F68" s="16"/>
      <c r="G68" s="9"/>
    </row>
    <row r="69" spans="1:7" ht="12" customHeight="1" x14ac:dyDescent="0.25">
      <c r="A69" s="1"/>
      <c r="B69" s="14" t="s">
        <v>46</v>
      </c>
      <c r="C69" s="15"/>
      <c r="D69" s="15"/>
      <c r="E69" s="15"/>
      <c r="F69" s="16"/>
      <c r="G69" s="9"/>
    </row>
    <row r="70" spans="1:7" ht="12.75" customHeight="1" x14ac:dyDescent="0.25">
      <c r="A70" s="1"/>
      <c r="B70" s="14" t="s">
        <v>76</v>
      </c>
      <c r="C70" s="15"/>
      <c r="D70" s="15"/>
      <c r="E70" s="15"/>
      <c r="F70" s="16"/>
      <c r="G70" s="9"/>
    </row>
    <row r="71" spans="1:7" ht="12.75" customHeight="1" x14ac:dyDescent="0.25">
      <c r="A71" s="1"/>
      <c r="B71" s="14" t="s">
        <v>69</v>
      </c>
      <c r="C71" s="15"/>
      <c r="D71" s="15"/>
      <c r="E71" s="15"/>
      <c r="F71" s="16"/>
      <c r="G71" s="9"/>
    </row>
    <row r="72" spans="1:7" ht="15" customHeight="1" x14ac:dyDescent="0.25">
      <c r="A72" s="1"/>
      <c r="B72" s="14" t="s">
        <v>67</v>
      </c>
      <c r="C72" s="15"/>
      <c r="D72" s="15"/>
      <c r="E72" s="15"/>
      <c r="F72" s="16"/>
      <c r="G72" s="9"/>
    </row>
    <row r="73" spans="1:7" ht="12" customHeight="1" thickBot="1" x14ac:dyDescent="0.3">
      <c r="A73" s="1"/>
      <c r="B73" s="17" t="s">
        <v>68</v>
      </c>
      <c r="C73" s="18"/>
      <c r="D73" s="18"/>
      <c r="E73" s="18"/>
      <c r="F73" s="19"/>
      <c r="G73" s="9"/>
    </row>
    <row r="74" spans="1:7" ht="12" customHeight="1" thickBot="1" x14ac:dyDescent="0.3">
      <c r="A74" s="1"/>
      <c r="B74" s="10"/>
      <c r="C74" s="15"/>
      <c r="D74" s="15"/>
      <c r="E74" s="15"/>
      <c r="F74" s="15"/>
      <c r="G74" s="9"/>
    </row>
    <row r="75" spans="1:7" ht="12" customHeight="1" thickBot="1" x14ac:dyDescent="0.3">
      <c r="A75" s="1"/>
      <c r="B75" s="39" t="s">
        <v>47</v>
      </c>
      <c r="C75" s="40"/>
      <c r="D75" s="41"/>
      <c r="E75" s="20"/>
      <c r="F75" s="20"/>
      <c r="G75" s="9"/>
    </row>
    <row r="76" spans="1:7" ht="12" customHeight="1" x14ac:dyDescent="0.25">
      <c r="A76" s="1"/>
      <c r="B76" s="21" t="s">
        <v>39</v>
      </c>
      <c r="C76" s="22" t="s">
        <v>48</v>
      </c>
      <c r="D76" s="23" t="s">
        <v>49</v>
      </c>
      <c r="E76" s="20"/>
      <c r="F76" s="20"/>
      <c r="G76" s="9"/>
    </row>
    <row r="77" spans="1:7" ht="12" customHeight="1" x14ac:dyDescent="0.25">
      <c r="A77" s="1"/>
      <c r="B77" s="24" t="s">
        <v>50</v>
      </c>
      <c r="C77" s="25">
        <f>G24</f>
        <v>115000</v>
      </c>
      <c r="D77" s="26">
        <f>(C77/C83)</f>
        <v>7.9613175365078462E-2</v>
      </c>
      <c r="E77" s="20"/>
      <c r="F77" s="20"/>
      <c r="G77" s="9"/>
    </row>
    <row r="78" spans="1:7" ht="12" customHeight="1" x14ac:dyDescent="0.25">
      <c r="A78" s="1"/>
      <c r="B78" s="24" t="s">
        <v>51</v>
      </c>
      <c r="C78" s="27">
        <v>0</v>
      </c>
      <c r="D78" s="26">
        <v>0</v>
      </c>
      <c r="E78" s="20"/>
      <c r="F78" s="20"/>
      <c r="G78" s="9"/>
    </row>
    <row r="79" spans="1:7" ht="12" customHeight="1" x14ac:dyDescent="0.25">
      <c r="A79" s="1"/>
      <c r="B79" s="24" t="s">
        <v>52</v>
      </c>
      <c r="C79" s="25">
        <f>G40</f>
        <v>467740.05000000005</v>
      </c>
      <c r="D79" s="26">
        <f>(C79/C83)</f>
        <v>0.32381104892104845</v>
      </c>
      <c r="E79" s="20"/>
      <c r="F79" s="20"/>
      <c r="G79" s="9"/>
    </row>
    <row r="80" spans="1:7" ht="12.75" customHeight="1" x14ac:dyDescent="0.25">
      <c r="A80" s="1"/>
      <c r="B80" s="24" t="s">
        <v>29</v>
      </c>
      <c r="C80" s="25">
        <f>G53</f>
        <v>722959.5</v>
      </c>
      <c r="D80" s="26">
        <f>(C80/C83)</f>
        <v>0.50049653439434294</v>
      </c>
      <c r="E80" s="20"/>
      <c r="F80" s="20"/>
      <c r="G80" s="9"/>
    </row>
    <row r="81" spans="1:7" ht="12" customHeight="1" x14ac:dyDescent="0.25">
      <c r="A81" s="1"/>
      <c r="B81" s="24" t="s">
        <v>53</v>
      </c>
      <c r="C81" s="28">
        <f>G58</f>
        <v>70000</v>
      </c>
      <c r="D81" s="26">
        <f>(C81/C83)</f>
        <v>4.8460193700482539E-2</v>
      </c>
      <c r="E81" s="29"/>
      <c r="F81" s="29"/>
      <c r="G81" s="9"/>
    </row>
    <row r="82" spans="1:7" ht="12.75" customHeight="1" x14ac:dyDescent="0.25">
      <c r="A82" s="1"/>
      <c r="B82" s="24" t="s">
        <v>54</v>
      </c>
      <c r="C82" s="28">
        <f>G61</f>
        <v>68784.977500000008</v>
      </c>
      <c r="D82" s="26">
        <f>(C82/C83)</f>
        <v>4.7619047619047623E-2</v>
      </c>
      <c r="E82" s="29"/>
      <c r="F82" s="29"/>
      <c r="G82" s="9"/>
    </row>
    <row r="83" spans="1:7" ht="12" customHeight="1" thickBot="1" x14ac:dyDescent="0.3">
      <c r="A83" s="1"/>
      <c r="B83" s="30" t="s">
        <v>55</v>
      </c>
      <c r="C83" s="31">
        <f>SUM(C77:C82)</f>
        <v>1444484.5275000001</v>
      </c>
      <c r="D83" s="32">
        <f>SUM(D77:D82)</f>
        <v>1</v>
      </c>
      <c r="E83" s="29"/>
      <c r="F83" s="29"/>
      <c r="G83" s="9"/>
    </row>
    <row r="84" spans="1:7" ht="12" customHeight="1" x14ac:dyDescent="0.25">
      <c r="A84" s="1"/>
      <c r="B84" s="10"/>
      <c r="C84" s="8"/>
      <c r="D84" s="8"/>
      <c r="E84" s="8"/>
      <c r="F84" s="8"/>
      <c r="G84" s="9"/>
    </row>
    <row r="85" spans="1:7" ht="12.75" customHeight="1" thickBot="1" x14ac:dyDescent="0.3">
      <c r="A85" s="1"/>
      <c r="B85" s="4"/>
      <c r="C85" s="8"/>
      <c r="D85" s="8"/>
      <c r="E85" s="8"/>
      <c r="F85" s="8"/>
      <c r="G85" s="9"/>
    </row>
    <row r="86" spans="1:7" ht="15.6" customHeight="1" thickBot="1" x14ac:dyDescent="0.3">
      <c r="A86" s="1"/>
      <c r="B86" s="39" t="s">
        <v>79</v>
      </c>
      <c r="C86" s="40"/>
      <c r="D86" s="40"/>
      <c r="E86" s="41"/>
      <c r="F86" s="29"/>
      <c r="G86" s="9"/>
    </row>
    <row r="87" spans="1:7" ht="11.25" customHeight="1" x14ac:dyDescent="0.25">
      <c r="B87" s="33" t="s">
        <v>78</v>
      </c>
      <c r="C87" s="34">
        <v>60</v>
      </c>
      <c r="D87" s="34">
        <v>70</v>
      </c>
      <c r="E87" s="35">
        <v>80</v>
      </c>
      <c r="F87" s="36"/>
      <c r="G87" s="37"/>
    </row>
    <row r="88" spans="1:7" ht="11.25" customHeight="1" thickBot="1" x14ac:dyDescent="0.3">
      <c r="B88" s="30" t="s">
        <v>77</v>
      </c>
      <c r="C88" s="31">
        <f>(G62/C87)</f>
        <v>24074.742125000001</v>
      </c>
      <c r="D88" s="31">
        <f>(G62/D87)</f>
        <v>20635.49325</v>
      </c>
      <c r="E88" s="38">
        <f>(G62/E87)</f>
        <v>18056.05659375</v>
      </c>
      <c r="F88" s="36"/>
      <c r="G88" s="37"/>
    </row>
    <row r="89" spans="1:7" ht="11.25" customHeight="1" x14ac:dyDescent="0.25">
      <c r="B89" s="7" t="s">
        <v>56</v>
      </c>
      <c r="C89" s="15"/>
      <c r="D89" s="15"/>
      <c r="E89" s="15"/>
      <c r="F89" s="15"/>
      <c r="G89" s="15"/>
    </row>
  </sheetData>
  <mergeCells count="10">
    <mergeCell ref="B86:E86"/>
    <mergeCell ref="E13:F13"/>
    <mergeCell ref="E11:F11"/>
    <mergeCell ref="E10:F10"/>
    <mergeCell ref="E9:F9"/>
    <mergeCell ref="E14:F14"/>
    <mergeCell ref="E15:F15"/>
    <mergeCell ref="B17:G17"/>
    <mergeCell ref="B75:D75"/>
    <mergeCell ref="E12:F12"/>
  </mergeCells>
  <pageMargins left="0.74803149606299213" right="0.74803149606299213" top="0.98425196850393704" bottom="0.98425196850393704" header="0" footer="0"/>
  <pageSetup paperSize="14" scale="98" fitToHeight="2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CCE2EACA9967499377E27C353E13D4" ma:contentTypeVersion="9" ma:contentTypeDescription="Crear nuevo documento." ma:contentTypeScope="" ma:versionID="2be5f4e365c2f9129324df30bc8a37f1">
  <xsd:schema xmlns:xsd="http://www.w3.org/2001/XMLSchema" xmlns:xs="http://www.w3.org/2001/XMLSchema" xmlns:p="http://schemas.microsoft.com/office/2006/metadata/properties" xmlns:ns3="c33bd1f9-3e5c-44a5-8f19-b580f34e7fd3" targetNamespace="http://schemas.microsoft.com/office/2006/metadata/properties" ma:root="true" ma:fieldsID="240c9d2b19e88e7271600d79ceef04b7" ns3:_="">
    <xsd:import namespace="c33bd1f9-3e5c-44a5-8f19-b580f34e7f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bd1f9-3e5c-44a5-8f19-b580f34e7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E82F0E-1DC2-4724-A479-3452C65F0CE8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c33bd1f9-3e5c-44a5-8f19-b580f34e7fd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63ECB96-DA7F-4559-B58D-72D0C60DC8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E1A8B7-D6F6-4C6F-8E19-DAA1EC5E9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bd1f9-3e5c-44a5-8f19-b580f34e7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</vt:lpstr>
      <vt:lpstr>TRIGO!Área_de_impresión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2022-06-20T21:29:44Z</cp:lastPrinted>
  <dcterms:created xsi:type="dcterms:W3CDTF">2020-11-27T12:49:26Z</dcterms:created>
  <dcterms:modified xsi:type="dcterms:W3CDTF">2023-02-06T19:03:28Z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0x01010070CCE2EACA9967499377E27C353E13D4</vt:lpwstr>
  </property>
</Properties>
</file>