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SC 2023\"/>
    </mc:Choice>
  </mc:AlternateContent>
  <bookViews>
    <workbookView xWindow="0" yWindow="0" windowWidth="25200" windowHeight="11385"/>
  </bookViews>
  <sheets>
    <sheet name="TRIGO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2" l="1"/>
  <c r="F47" i="2"/>
  <c r="G47" i="2" s="1"/>
  <c r="G33" i="2"/>
  <c r="G32" i="2"/>
  <c r="G31" i="2"/>
  <c r="G56" i="2"/>
  <c r="G57" i="2" s="1"/>
  <c r="C80" i="2" s="1"/>
  <c r="G49" i="2"/>
  <c r="G45" i="2"/>
  <c r="G44" i="2"/>
  <c r="G42" i="2"/>
  <c r="G36" i="2"/>
  <c r="G35" i="2"/>
  <c r="G34" i="2"/>
  <c r="G27" i="2"/>
  <c r="G22" i="2"/>
  <c r="G12" i="2"/>
  <c r="G62" i="2" s="1"/>
  <c r="G37" i="2" l="1"/>
  <c r="C78" i="2" s="1"/>
  <c r="C76" i="2"/>
  <c r="G52" i="2"/>
  <c r="C79" i="2" s="1"/>
  <c r="G59" i="2" l="1"/>
  <c r="G60" i="2" s="1"/>
  <c r="G61" i="2" s="1"/>
  <c r="C81" i="2" l="1"/>
  <c r="C82" i="2" s="1"/>
  <c r="E87" i="2"/>
  <c r="D87" i="2"/>
  <c r="C87" i="2"/>
  <c r="G63" i="2"/>
  <c r="D78" i="2" l="1"/>
  <c r="D80" i="2"/>
  <c r="D79" i="2"/>
  <c r="D76" i="2"/>
  <c r="D81" i="2"/>
  <c r="D82" i="2" l="1"/>
</calcChain>
</file>

<file path=xl/sharedStrings.xml><?xml version="1.0" encoding="utf-8"?>
<sst xmlns="http://schemas.openxmlformats.org/spreadsheetml/2006/main" count="138" uniqueCount="98">
  <si>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</si>
  <si>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</si>
  <si>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</si>
  <si>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</si>
  <si>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</si>
  <si>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</si>
  <si>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</si>
  <si>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</si>
  <si>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</si>
  <si>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</si>
  <si>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</si>
  <si>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</si>
  <si>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</si>
  <si>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</si>
  <si>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</si>
  <si>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</si>
  <si>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</si>
  <si>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</si>
  <si>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</si>
  <si>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</si>
  <si>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</si>
  <si>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</si>
  <si>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</si>
  <si>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</si>
  <si>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</si>
  <si>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</si>
  <si>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</si>
  <si>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</si>
  <si>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</si>
  <si>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</si>
  <si>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</si>
  <si>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</si>
  <si>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</si>
  <si>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</si>
  <si>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</si>
  <si>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</si>
  <si>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</si>
  <si>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</si>
  <si>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</si>
  <si>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</si>
  <si>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</si>
  <si>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</si>
  <si>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</si>
  <si>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</si>
  <si>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</si>
  <si>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NIVEL TECNOLOGICO</t>
  </si>
  <si>
    <t>REGION</t>
  </si>
  <si>
    <t>AREA</t>
  </si>
  <si>
    <t>Santa Cruz</t>
  </si>
  <si>
    <t>Todas</t>
  </si>
  <si>
    <t>Enero</t>
  </si>
  <si>
    <t>1. Los precios de los insumos y productos se expresan con IVA.</t>
  </si>
  <si>
    <t>2. El  costo de la mano de obra incluye impuestos e imposiciones.</t>
  </si>
  <si>
    <t>3. El precio de los insumos incluye el transporte hasta el predio.</t>
  </si>
  <si>
    <t>4. El costo de la maquinaria incluye el costo del operador, combustible y arriendo del equipo.</t>
  </si>
  <si>
    <t>5. Los insumos aplicados (tipo y dosis) están referidos al Área en particular.</t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</si>
  <si>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</si>
  <si>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Medio</t>
  </si>
  <si>
    <t>Mayo</t>
  </si>
  <si>
    <t>6. El precio esperado por ventas corresponde al precio colocado en el domicilio del vendedor.</t>
  </si>
  <si>
    <t>Mercado mayorista local</t>
  </si>
  <si>
    <t>COSTOS DIRECTOS DE PRODUCCION POR HECTAREA (Incluye IVA)</t>
  </si>
  <si>
    <t>Aradura</t>
  </si>
  <si>
    <t>JM</t>
  </si>
  <si>
    <t>FERTILIZANTES</t>
  </si>
  <si>
    <t>Urea</t>
  </si>
  <si>
    <t>kg</t>
  </si>
  <si>
    <t>Superfosfato triple</t>
  </si>
  <si>
    <t>lt</t>
  </si>
  <si>
    <t>FUNGICIDAS</t>
  </si>
  <si>
    <t>INSECTICIDAS</t>
  </si>
  <si>
    <t>SEMILLA</t>
  </si>
  <si>
    <r>
      <t>PRECIO ESPERADO (</t>
    </r>
    <r>
      <rPr>
        <u/>
        <sz val="8"/>
        <color indexed="8"/>
        <rFont val="Arial Narrow"/>
        <family val="2"/>
      </rPr>
      <t>/</t>
    </r>
    <r>
      <rPr>
        <sz val="8"/>
        <color indexed="8"/>
        <rFont val="Arial Narrow"/>
        <family val="2"/>
      </rPr>
      <t>kg)</t>
    </r>
  </si>
  <si>
    <t>c/u</t>
  </si>
  <si>
    <t>TRIGO</t>
  </si>
  <si>
    <t>Pandora</t>
  </si>
  <si>
    <t>Lib. B. O'Higgins</t>
  </si>
  <si>
    <t>Diciembre</t>
  </si>
  <si>
    <t>Heladas; Sequía; Incendios</t>
  </si>
  <si>
    <t>RENDIMIENTO (qq/ha)</t>
  </si>
  <si>
    <t>Mayo-Junio</t>
  </si>
  <si>
    <t>Rastraje</t>
  </si>
  <si>
    <t>Siembra mecanizada</t>
  </si>
  <si>
    <t>Aplicación de herbicidas</t>
  </si>
  <si>
    <t>Julio</t>
  </si>
  <si>
    <t>2°Aplicación de nitrógeno</t>
  </si>
  <si>
    <t>Cosecha con automotriz</t>
  </si>
  <si>
    <t>Diciembre-Enero</t>
  </si>
  <si>
    <t>Semilla</t>
  </si>
  <si>
    <t>Apache Plus 535 SC</t>
  </si>
  <si>
    <t>Septiembre-Noviembre</t>
  </si>
  <si>
    <t>HERBICIDAS</t>
  </si>
  <si>
    <t>Ovassion 5.26 WP</t>
  </si>
  <si>
    <t>Punto 70 WP</t>
  </si>
  <si>
    <t>Flete</t>
  </si>
  <si>
    <t>ESCENARIOS COSTO UNITARIO  ($/qq)</t>
  </si>
  <si>
    <t>Costo unitario ($/qq) (*)</t>
  </si>
  <si>
    <t>Rendimiento (qq/hà)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</si>
</sst>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 * #,##0.0_ ;_ * \-#,##0.0_ ;_ * &quot;-&quot;??_ ;_ @_ "/>
    <numFmt numFmtId="168" formatCode="_-* #,##0_-;\-* #,##0_-;_-* &quot;-&quot;??_-;_-@_-"/>
  </numFmts>
  <fonts count="2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u/>
      <sz val="8"/>
      <color indexed="8"/>
      <name val="Arial Narrow"/>
      <family val="2"/>
    </font>
    <font>
      <sz val="10"/>
      <name val="Arial"/>
      <family val="2"/>
    </font>
    <font>
      <sz val="9"/>
      <name val="Arial Narrow"/>
      <family val="2"/>
    </font>
    <font>
      <sz val="11"/>
      <color indexed="8"/>
      <name val="Calibri"/>
      <family val="2"/>
    </font>
    <font>
      <sz val="9"/>
      <color rgb="FF000000"/>
      <name val="Arial Narrow"/>
      <family val="2"/>
    </font>
    <font>
      <u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166" fontId="15" fillId="0" borderId="16" applyFont="0" applyFill="0" applyBorder="0" applyAlignment="0" applyProtection="0"/>
    <xf numFmtId="41" fontId="18" fillId="0" borderId="0" applyFont="0" applyFill="0" applyBorder="0" applyAlignment="0" applyProtection="0"/>
    <xf numFmtId="0" fontId="20" fillId="0" borderId="16"/>
    <xf numFmtId="167" fontId="20" fillId="0" borderId="16" applyFont="0" applyFill="0" applyBorder="0" applyAlignment="0" applyProtection="0"/>
    <xf numFmtId="167" fontId="20" fillId="0" borderId="16" applyFont="0" applyFill="0" applyBorder="0" applyAlignment="0" applyProtection="0"/>
    <xf numFmtId="0" fontId="20" fillId="0" borderId="16"/>
    <xf numFmtId="167" fontId="20" fillId="0" borderId="16" applyFont="0" applyFill="0" applyBorder="0" applyAlignment="0" applyProtection="0"/>
    <xf numFmtId="43" fontId="22" fillId="0" borderId="0" applyFont="0" applyFill="0" applyBorder="0" applyAlignment="0" applyProtection="0"/>
  </cellStyleXfs>
  <cellXfs count="12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0" fontId="2" fillId="2" borderId="13" xfId="0" applyFont="1" applyFill="1" applyBorder="1" applyAlignment="1"/>
    <xf numFmtId="0" fontId="2" fillId="2" borderId="14" xfId="0" applyFont="1" applyFill="1" applyBorder="1" applyAlignment="1"/>
    <xf numFmtId="3" fontId="2" fillId="2" borderId="14" xfId="0" applyNumberFormat="1" applyFont="1" applyFill="1" applyBorder="1" applyAlignment="1"/>
    <xf numFmtId="49" fontId="6" fillId="3" borderId="11" xfId="0" applyNumberFormat="1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vertical="center"/>
    </xf>
    <xf numFmtId="3" fontId="6" fillId="3" borderId="11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/>
    </xf>
    <xf numFmtId="0" fontId="1" fillId="5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1" fillId="7" borderId="16" xfId="0" applyFont="1" applyFill="1" applyBorder="1" applyAlignment="1"/>
    <xf numFmtId="49" fontId="10" fillId="8" borderId="17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0" fontId="10" fillId="2" borderId="5" xfId="0" applyNumberFormat="1" applyFont="1" applyFill="1" applyBorder="1" applyAlignment="1">
      <alignment vertical="center"/>
    </xf>
    <xf numFmtId="165" fontId="10" fillId="2" borderId="5" xfId="0" applyNumberFormat="1" applyFont="1" applyFill="1" applyBorder="1" applyAlignment="1">
      <alignment vertical="center"/>
    </xf>
    <xf numFmtId="0" fontId="7" fillId="7" borderId="15" xfId="0" applyFont="1" applyFill="1" applyBorder="1" applyAlignment="1">
      <alignment vertical="center"/>
    </xf>
    <xf numFmtId="0" fontId="7" fillId="7" borderId="16" xfId="0" applyFont="1" applyFill="1" applyBorder="1" applyAlignment="1">
      <alignment vertical="center"/>
    </xf>
    <xf numFmtId="164" fontId="1" fillId="2" borderId="16" xfId="0" applyNumberFormat="1" applyFont="1" applyFill="1" applyBorder="1" applyAlignment="1">
      <alignment vertical="center"/>
    </xf>
    <xf numFmtId="164" fontId="13" fillId="2" borderId="16" xfId="0" applyNumberFormat="1" applyFont="1" applyFill="1" applyBorder="1" applyAlignment="1">
      <alignment vertical="center"/>
    </xf>
    <xf numFmtId="0" fontId="11" fillId="2" borderId="16" xfId="0" applyFont="1" applyFill="1" applyBorder="1" applyAlignment="1"/>
    <xf numFmtId="0" fontId="0" fillId="2" borderId="18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2" fillId="2" borderId="19" xfId="0" applyFont="1" applyFill="1" applyBorder="1" applyAlignment="1"/>
    <xf numFmtId="3" fontId="2" fillId="2" borderId="19" xfId="0" applyNumberFormat="1" applyFont="1" applyFill="1" applyBorder="1" applyAlignment="1"/>
    <xf numFmtId="49" fontId="1" fillId="5" borderId="20" xfId="0" applyNumberFormat="1" applyFont="1" applyFill="1" applyBorder="1" applyAlignment="1">
      <alignment vertical="center"/>
    </xf>
    <xf numFmtId="0" fontId="1" fillId="5" borderId="21" xfId="0" applyFont="1" applyFill="1" applyBorder="1" applyAlignment="1">
      <alignment vertical="center"/>
    </xf>
    <xf numFmtId="164" fontId="1" fillId="5" borderId="22" xfId="0" applyNumberFormat="1" applyFont="1" applyFill="1" applyBorder="1" applyAlignment="1">
      <alignment vertical="center"/>
    </xf>
    <xf numFmtId="49" fontId="1" fillId="3" borderId="23" xfId="0" applyNumberFormat="1" applyFont="1" applyFill="1" applyBorder="1" applyAlignment="1">
      <alignment vertical="center"/>
    </xf>
    <xf numFmtId="164" fontId="1" fillId="3" borderId="24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0" fontId="7" fillId="5" borderId="26" xfId="0" applyFont="1" applyFill="1" applyBorder="1" applyAlignment="1">
      <alignment vertical="center"/>
    </xf>
    <xf numFmtId="164" fontId="1" fillId="6" borderId="27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49" fontId="10" fillId="8" borderId="28" xfId="0" applyNumberFormat="1" applyFont="1" applyFill="1" applyBorder="1" applyAlignment="1">
      <alignment vertical="center"/>
    </xf>
    <xf numFmtId="49" fontId="11" fillId="8" borderId="29" xfId="0" applyNumberFormat="1" applyFont="1" applyFill="1" applyBorder="1" applyAlignment="1"/>
    <xf numFmtId="49" fontId="10" fillId="2" borderId="30" xfId="0" applyNumberFormat="1" applyFont="1" applyFill="1" applyBorder="1" applyAlignment="1">
      <alignment vertical="center"/>
    </xf>
    <xf numFmtId="9" fontId="11" fillId="2" borderId="31" xfId="0" applyNumberFormat="1" applyFont="1" applyFill="1" applyBorder="1" applyAlignment="1"/>
    <xf numFmtId="49" fontId="10" fillId="8" borderId="32" xfId="0" applyNumberFormat="1" applyFont="1" applyFill="1" applyBorder="1" applyAlignment="1">
      <alignment vertical="center"/>
    </xf>
    <xf numFmtId="165" fontId="10" fillId="8" borderId="33" xfId="0" applyNumberFormat="1" applyFont="1" applyFill="1" applyBorder="1" applyAlignment="1">
      <alignment vertical="center"/>
    </xf>
    <xf numFmtId="9" fontId="10" fillId="8" borderId="34" xfId="0" applyNumberFormat="1" applyFont="1" applyFill="1" applyBorder="1" applyAlignment="1">
      <alignment vertical="center"/>
    </xf>
    <xf numFmtId="0" fontId="11" fillId="9" borderId="37" xfId="0" applyFont="1" applyFill="1" applyBorder="1" applyAlignment="1"/>
    <xf numFmtId="0" fontId="11" fillId="2" borderId="16" xfId="0" applyFont="1" applyFill="1" applyBorder="1" applyAlignment="1">
      <alignment vertical="center"/>
    </xf>
    <xf numFmtId="49" fontId="11" fillId="2" borderId="16" xfId="0" applyNumberFormat="1" applyFont="1" applyFill="1" applyBorder="1" applyAlignment="1">
      <alignment vertical="center"/>
    </xf>
    <xf numFmtId="0" fontId="10" fillId="7" borderId="16" xfId="0" applyFont="1" applyFill="1" applyBorder="1" applyAlignment="1">
      <alignment vertical="center"/>
    </xf>
    <xf numFmtId="0" fontId="7" fillId="9" borderId="15" xfId="0" applyFont="1" applyFill="1" applyBorder="1" applyAlignment="1">
      <alignment vertical="center"/>
    </xf>
    <xf numFmtId="49" fontId="14" fillId="9" borderId="16" xfId="0" applyNumberFormat="1" applyFont="1" applyFill="1" applyBorder="1" applyAlignment="1">
      <alignment vertical="center"/>
    </xf>
    <xf numFmtId="0" fontId="7" fillId="9" borderId="16" xfId="0" applyFont="1" applyFill="1" applyBorder="1" applyAlignment="1">
      <alignment vertical="center"/>
    </xf>
    <xf numFmtId="0" fontId="7" fillId="9" borderId="46" xfId="0" applyFont="1" applyFill="1" applyBorder="1" applyAlignment="1">
      <alignment vertical="center"/>
    </xf>
    <xf numFmtId="49" fontId="10" fillId="8" borderId="47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/>
    <xf numFmtId="49" fontId="5" fillId="3" borderId="51" xfId="0" applyNumberFormat="1" applyFont="1" applyFill="1" applyBorder="1" applyAlignment="1">
      <alignment vertical="center"/>
    </xf>
    <xf numFmtId="0" fontId="5" fillId="3" borderId="51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vertical="center"/>
    </xf>
    <xf numFmtId="3" fontId="5" fillId="3" borderId="51" xfId="0" applyNumberFormat="1" applyFont="1" applyFill="1" applyBorder="1" applyAlignment="1">
      <alignment vertical="center"/>
    </xf>
    <xf numFmtId="165" fontId="10" fillId="8" borderId="33" xfId="0" applyNumberFormat="1" applyFont="1" applyFill="1" applyBorder="1" applyAlignment="1">
      <alignment horizontal="center" vertical="center"/>
    </xf>
    <xf numFmtId="165" fontId="10" fillId="8" borderId="34" xfId="0" applyNumberFormat="1" applyFont="1" applyFill="1" applyBorder="1" applyAlignment="1">
      <alignment horizontal="center" vertical="center"/>
    </xf>
    <xf numFmtId="0" fontId="0" fillId="2" borderId="4" xfId="0" applyFill="1" applyBorder="1"/>
    <xf numFmtId="49" fontId="16" fillId="3" borderId="52" xfId="0" applyNumberFormat="1" applyFont="1" applyFill="1" applyBorder="1" applyAlignment="1">
      <alignment vertical="center" wrapText="1"/>
    </xf>
    <xf numFmtId="0" fontId="3" fillId="2" borderId="6" xfId="0" applyFont="1" applyFill="1" applyBorder="1"/>
    <xf numFmtId="0" fontId="0" fillId="0" borderId="0" xfId="0" applyNumberFormat="1"/>
    <xf numFmtId="0" fontId="0" fillId="0" borderId="0" xfId="0"/>
    <xf numFmtId="49" fontId="3" fillId="2" borderId="52" xfId="0" applyNumberFormat="1" applyFont="1" applyFill="1" applyBorder="1" applyAlignment="1">
      <alignment vertical="center" wrapText="1"/>
    </xf>
    <xf numFmtId="0" fontId="2" fillId="2" borderId="54" xfId="0" applyFont="1" applyFill="1" applyBorder="1" applyAlignment="1">
      <alignment wrapText="1"/>
    </xf>
    <xf numFmtId="0" fontId="2" fillId="2" borderId="7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/>
    </xf>
    <xf numFmtId="49" fontId="16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6" fillId="3" borderId="11" xfId="0" applyNumberFormat="1" applyFont="1" applyFill="1" applyBorder="1" applyAlignment="1">
      <alignment horizontal="center" vertical="center"/>
    </xf>
    <xf numFmtId="49" fontId="16" fillId="3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horizontal="right" vertical="center"/>
    </xf>
    <xf numFmtId="49" fontId="17" fillId="2" borderId="38" xfId="0" applyNumberFormat="1" applyFont="1" applyFill="1" applyBorder="1" applyAlignment="1">
      <alignment vertical="center"/>
    </xf>
    <xf numFmtId="0" fontId="3" fillId="2" borderId="39" xfId="0" applyFont="1" applyFill="1" applyBorder="1" applyAlignment="1"/>
    <xf numFmtId="0" fontId="3" fillId="2" borderId="40" xfId="0" applyFont="1" applyFill="1" applyBorder="1" applyAlignment="1"/>
    <xf numFmtId="0" fontId="3" fillId="2" borderId="16" xfId="0" applyFont="1" applyFill="1" applyBorder="1" applyAlignment="1"/>
    <xf numFmtId="0" fontId="3" fillId="2" borderId="42" xfId="0" applyFont="1" applyFill="1" applyBorder="1" applyAlignment="1"/>
    <xf numFmtId="0" fontId="3" fillId="2" borderId="44" xfId="0" applyFont="1" applyFill="1" applyBorder="1" applyAlignment="1"/>
    <xf numFmtId="0" fontId="3" fillId="2" borderId="45" xfId="0" applyFont="1" applyFill="1" applyBorder="1" applyAlignment="1"/>
    <xf numFmtId="41" fontId="10" fillId="8" borderId="48" xfId="2" applyFont="1" applyFill="1" applyBorder="1" applyAlignment="1">
      <alignment vertical="center"/>
    </xf>
    <xf numFmtId="41" fontId="10" fillId="8" borderId="49" xfId="2" applyFont="1" applyFill="1" applyBorder="1" applyAlignment="1">
      <alignment vertical="center"/>
    </xf>
    <xf numFmtId="0" fontId="21" fillId="0" borderId="41" xfId="0" applyFont="1" applyFill="1" applyBorder="1" applyAlignment="1">
      <alignment vertical="center"/>
    </xf>
    <xf numFmtId="0" fontId="21" fillId="0" borderId="43" xfId="0" applyFont="1" applyFill="1" applyBorder="1" applyAlignment="1">
      <alignment vertical="center"/>
    </xf>
    <xf numFmtId="0" fontId="23" fillId="0" borderId="55" xfId="0" applyFont="1" applyFill="1" applyBorder="1" applyAlignment="1">
      <alignment horizontal="right"/>
    </xf>
    <xf numFmtId="0" fontId="3" fillId="2" borderId="11" xfId="0" applyFont="1" applyFill="1" applyBorder="1" applyAlignment="1">
      <alignment vertical="center" wrapText="1"/>
    </xf>
    <xf numFmtId="0" fontId="17" fillId="2" borderId="11" xfId="0" applyFont="1" applyFill="1" applyBorder="1" applyAlignment="1">
      <alignment vertical="center"/>
    </xf>
    <xf numFmtId="168" fontId="23" fillId="0" borderId="55" xfId="8" applyNumberFormat="1" applyFont="1" applyFill="1" applyBorder="1" applyAlignment="1">
      <alignment horizontal="right"/>
    </xf>
    <xf numFmtId="0" fontId="23" fillId="0" borderId="55" xfId="0" applyFont="1" applyFill="1" applyBorder="1" applyAlignment="1">
      <alignment horizontal="right" wrapText="1"/>
    </xf>
    <xf numFmtId="3" fontId="23" fillId="0" borderId="55" xfId="0" applyNumberFormat="1" applyFont="1" applyFill="1" applyBorder="1" applyAlignment="1">
      <alignment horizontal="right"/>
    </xf>
    <xf numFmtId="49" fontId="14" fillId="9" borderId="35" xfId="0" applyNumberFormat="1" applyFont="1" applyFill="1" applyBorder="1" applyAlignment="1">
      <alignment vertical="center"/>
    </xf>
    <xf numFmtId="0" fontId="10" fillId="9" borderId="36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49" fontId="5" fillId="3" borderId="5" xfId="0" applyNumberFormat="1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49" fontId="3" fillId="2" borderId="5" xfId="0" applyNumberFormat="1" applyFont="1" applyFill="1" applyBorder="1"/>
    <xf numFmtId="0" fontId="3" fillId="2" borderId="5" xfId="0" applyFont="1" applyFill="1" applyBorder="1"/>
    <xf numFmtId="49" fontId="4" fillId="3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9" fontId="3" fillId="2" borderId="50" xfId="0" applyNumberFormat="1" applyFont="1" applyFill="1" applyBorder="1" applyAlignment="1">
      <alignment horizontal="left"/>
    </xf>
    <xf numFmtId="49" fontId="3" fillId="2" borderId="53" xfId="0" applyNumberFormat="1" applyFont="1" applyFill="1" applyBorder="1" applyAlignment="1">
      <alignment horizontal="left"/>
    </xf>
  </cellXfs>
  <cellStyles count="9">
    <cellStyle name="Millares" xfId="8" builtinId="3"/>
    <cellStyle name="Millares [0]" xfId="2" builtinId="6"/>
    <cellStyle name="Millares 2" xfId="7"/>
    <cellStyle name="Millares 4" xfId="4"/>
    <cellStyle name="Millares 5" xfId="1"/>
    <cellStyle name="Millares 6" xfId="5"/>
    <cellStyle name="Normal" xfId="0" builtinId="0"/>
    <cellStyle name="Normal 2 3" xfId="6"/>
    <cellStyle name="Normal 6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7284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722284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zoomScale="120" zoomScaleNormal="120" workbookViewId="0">
      <selection activeCell="H14" sqref="H14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77" customFormat="1" ht="12" customHeight="1" x14ac:dyDescent="0.25">
      <c r="A9" s="73"/>
      <c r="B9" s="74" t="s">
        <v>0</v>
      </c>
      <c r="C9" s="109" t="s">
        <v>74</v>
      </c>
      <c r="D9" s="75"/>
      <c r="E9" s="114" t="s">
        <v>79</v>
      </c>
      <c r="F9" s="115"/>
      <c r="G9" s="109">
        <v>70</v>
      </c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  <c r="IU9" s="76"/>
    </row>
    <row r="10" spans="1:255" s="77" customFormat="1" ht="25.5" customHeight="1" x14ac:dyDescent="0.25">
      <c r="A10" s="73"/>
      <c r="B10" s="78" t="s">
        <v>1</v>
      </c>
      <c r="C10" s="107" t="s">
        <v>75</v>
      </c>
      <c r="D10" s="75"/>
      <c r="E10" s="112" t="s">
        <v>2</v>
      </c>
      <c r="F10" s="113"/>
      <c r="G10" s="107" t="s">
        <v>77</v>
      </c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  <c r="IU10" s="76"/>
    </row>
    <row r="11" spans="1:255" s="77" customFormat="1" ht="18" customHeight="1" x14ac:dyDescent="0.25">
      <c r="A11" s="73"/>
      <c r="B11" s="78" t="s">
        <v>45</v>
      </c>
      <c r="C11" s="107" t="s">
        <v>57</v>
      </c>
      <c r="D11" s="75"/>
      <c r="E11" s="112" t="s">
        <v>72</v>
      </c>
      <c r="F11" s="113"/>
      <c r="G11" s="107">
        <v>30000</v>
      </c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  <c r="IQ11" s="76"/>
      <c r="IR11" s="76"/>
      <c r="IS11" s="76"/>
      <c r="IT11" s="76"/>
      <c r="IU11" s="76"/>
    </row>
    <row r="12" spans="1:255" s="77" customFormat="1" ht="11.25" customHeight="1" x14ac:dyDescent="0.25">
      <c r="A12" s="73"/>
      <c r="B12" s="78" t="s">
        <v>46</v>
      </c>
      <c r="C12" s="107" t="s">
        <v>76</v>
      </c>
      <c r="D12" s="75"/>
      <c r="E12" s="120" t="s">
        <v>3</v>
      </c>
      <c r="F12" s="121"/>
      <c r="G12" s="107">
        <f>+G9*G11</f>
        <v>2100000</v>
      </c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  <c r="IR12" s="76"/>
      <c r="IS12" s="76"/>
      <c r="IT12" s="76"/>
      <c r="IU12" s="76"/>
    </row>
    <row r="13" spans="1:255" s="77" customFormat="1" ht="11.25" customHeight="1" x14ac:dyDescent="0.25">
      <c r="A13" s="73"/>
      <c r="B13" s="78" t="s">
        <v>47</v>
      </c>
      <c r="C13" s="108" t="s">
        <v>48</v>
      </c>
      <c r="D13" s="75"/>
      <c r="E13" s="112" t="s">
        <v>4</v>
      </c>
      <c r="F13" s="113"/>
      <c r="G13" s="108" t="s">
        <v>60</v>
      </c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  <c r="IR13" s="76"/>
      <c r="IS13" s="76"/>
      <c r="IT13" s="76"/>
      <c r="IU13" s="76"/>
    </row>
    <row r="14" spans="1:255" s="77" customFormat="1" ht="15" x14ac:dyDescent="0.25">
      <c r="A14" s="73"/>
      <c r="B14" s="78" t="s">
        <v>5</v>
      </c>
      <c r="C14" s="104" t="s">
        <v>49</v>
      </c>
      <c r="D14" s="75"/>
      <c r="E14" s="112" t="s">
        <v>6</v>
      </c>
      <c r="F14" s="113"/>
      <c r="G14" s="104" t="s">
        <v>77</v>
      </c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  <c r="IR14" s="76"/>
      <c r="IS14" s="76"/>
      <c r="IT14" s="76"/>
      <c r="IU14" s="76"/>
    </row>
    <row r="15" spans="1:255" s="77" customFormat="1" ht="25.5" customHeight="1" x14ac:dyDescent="0.25">
      <c r="A15" s="73"/>
      <c r="B15" s="78" t="s">
        <v>7</v>
      </c>
      <c r="C15" s="108" t="s">
        <v>50</v>
      </c>
      <c r="D15" s="75"/>
      <c r="E15" s="116" t="s">
        <v>8</v>
      </c>
      <c r="F15" s="117"/>
      <c r="G15" s="108" t="s">
        <v>78</v>
      </c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  <c r="IR15" s="76"/>
      <c r="IS15" s="76"/>
      <c r="IT15" s="76"/>
      <c r="IU15" s="76"/>
    </row>
    <row r="16" spans="1:255" ht="12" customHeight="1" x14ac:dyDescent="0.25">
      <c r="A16" s="2"/>
      <c r="B16" s="79"/>
      <c r="C16" s="6"/>
      <c r="D16" s="7"/>
      <c r="E16" s="8"/>
      <c r="F16" s="8"/>
      <c r="G16" s="80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 x14ac:dyDescent="0.25">
      <c r="A17" s="9"/>
      <c r="B17" s="118" t="s">
        <v>61</v>
      </c>
      <c r="C17" s="119"/>
      <c r="D17" s="119"/>
      <c r="E17" s="119"/>
      <c r="F17" s="119"/>
      <c r="G17" s="119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 x14ac:dyDescent="0.25">
      <c r="A18" s="2"/>
      <c r="B18" s="10"/>
      <c r="C18" s="11"/>
      <c r="D18" s="11"/>
      <c r="E18" s="11"/>
      <c r="F18" s="12"/>
      <c r="G18" s="81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 x14ac:dyDescent="0.25">
      <c r="A19" s="5"/>
      <c r="B19" s="82" t="s">
        <v>9</v>
      </c>
      <c r="C19" s="83"/>
      <c r="D19" s="84"/>
      <c r="E19" s="84"/>
      <c r="F19" s="85"/>
      <c r="G19" s="86"/>
    </row>
    <row r="20" spans="1:255" ht="24" customHeight="1" x14ac:dyDescent="0.25">
      <c r="A20" s="5"/>
      <c r="B20" s="87" t="s">
        <v>10</v>
      </c>
      <c r="C20" s="88" t="s">
        <v>11</v>
      </c>
      <c r="D20" s="88" t="s">
        <v>12</v>
      </c>
      <c r="E20" s="87" t="s">
        <v>13</v>
      </c>
      <c r="F20" s="88" t="s">
        <v>14</v>
      </c>
      <c r="G20" s="87" t="s">
        <v>15</v>
      </c>
    </row>
    <row r="21" spans="1:255" s="77" customFormat="1" ht="15" x14ac:dyDescent="0.25">
      <c r="A21" s="73"/>
      <c r="B21" s="105"/>
      <c r="C21" s="90"/>
      <c r="D21" s="90"/>
      <c r="E21" s="90"/>
      <c r="F21" s="91"/>
      <c r="G21" s="92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  <c r="IO21" s="76"/>
      <c r="IP21" s="76"/>
      <c r="IQ21" s="76"/>
      <c r="IR21" s="76"/>
      <c r="IS21" s="76"/>
      <c r="IT21" s="76"/>
      <c r="IU21" s="76"/>
    </row>
    <row r="22" spans="1:255" ht="11.25" customHeight="1" x14ac:dyDescent="0.25">
      <c r="B22" s="16" t="s">
        <v>16</v>
      </c>
      <c r="C22" s="17"/>
      <c r="D22" s="17"/>
      <c r="E22" s="17"/>
      <c r="F22" s="18"/>
      <c r="G22" s="19">
        <f>SUM(G21:G21)</f>
        <v>0</v>
      </c>
    </row>
    <row r="23" spans="1:255" ht="15.75" customHeight="1" x14ac:dyDescent="0.25">
      <c r="A23" s="5"/>
      <c r="B23" s="13"/>
      <c r="C23" s="14"/>
      <c r="D23" s="14"/>
      <c r="E23" s="14"/>
      <c r="F23" s="15"/>
      <c r="G23" s="15"/>
      <c r="K23" s="66"/>
    </row>
    <row r="24" spans="1:255" ht="12" customHeight="1" x14ac:dyDescent="0.25">
      <c r="A24" s="5"/>
      <c r="B24" s="82" t="s">
        <v>17</v>
      </c>
      <c r="C24" s="83"/>
      <c r="D24" s="84"/>
      <c r="E24" s="84"/>
      <c r="F24" s="85"/>
      <c r="G24" s="86"/>
    </row>
    <row r="25" spans="1:255" ht="24" customHeight="1" x14ac:dyDescent="0.25">
      <c r="A25" s="5"/>
      <c r="B25" s="87" t="s">
        <v>10</v>
      </c>
      <c r="C25" s="88" t="s">
        <v>11</v>
      </c>
      <c r="D25" s="88" t="s">
        <v>12</v>
      </c>
      <c r="E25" s="87" t="s">
        <v>13</v>
      </c>
      <c r="F25" s="88" t="s">
        <v>14</v>
      </c>
      <c r="G25" s="87" t="s">
        <v>15</v>
      </c>
    </row>
    <row r="26" spans="1:255" s="77" customFormat="1" ht="12" customHeight="1" x14ac:dyDescent="0.25">
      <c r="A26" s="73"/>
      <c r="B26" s="89"/>
      <c r="C26" s="90"/>
      <c r="D26" s="90"/>
      <c r="E26" s="90"/>
      <c r="F26" s="91"/>
      <c r="G26" s="92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76"/>
      <c r="EL26" s="76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  <c r="HV26" s="76"/>
      <c r="HW26" s="76"/>
      <c r="HX26" s="76"/>
      <c r="HY26" s="76"/>
      <c r="HZ26" s="76"/>
      <c r="IA26" s="76"/>
      <c r="IB26" s="76"/>
      <c r="IC26" s="76"/>
      <c r="ID26" s="76"/>
      <c r="IE26" s="76"/>
      <c r="IF26" s="76"/>
      <c r="IG26" s="76"/>
      <c r="IH26" s="76"/>
      <c r="II26" s="76"/>
      <c r="IJ26" s="76"/>
      <c r="IK26" s="76"/>
      <c r="IL26" s="76"/>
      <c r="IM26" s="76"/>
      <c r="IN26" s="76"/>
      <c r="IO26" s="76"/>
      <c r="IP26" s="76"/>
      <c r="IQ26" s="76"/>
      <c r="IR26" s="76"/>
      <c r="IS26" s="76"/>
      <c r="IT26" s="76"/>
      <c r="IU26" s="76"/>
    </row>
    <row r="27" spans="1:255" ht="11.25" customHeight="1" x14ac:dyDescent="0.25">
      <c r="B27" s="16" t="s">
        <v>18</v>
      </c>
      <c r="C27" s="17"/>
      <c r="D27" s="17"/>
      <c r="E27" s="17"/>
      <c r="F27" s="18"/>
      <c r="G27" s="19">
        <f>SUM(G26)</f>
        <v>0</v>
      </c>
    </row>
    <row r="28" spans="1:255" ht="15.75" customHeight="1" x14ac:dyDescent="0.25">
      <c r="A28" s="5"/>
      <c r="B28" s="13"/>
      <c r="C28" s="14"/>
      <c r="D28" s="14"/>
      <c r="E28" s="14"/>
      <c r="F28" s="15"/>
      <c r="G28" s="15"/>
      <c r="K28" s="66"/>
    </row>
    <row r="29" spans="1:255" ht="12" customHeight="1" x14ac:dyDescent="0.25">
      <c r="A29" s="5"/>
      <c r="B29" s="82" t="s">
        <v>19</v>
      </c>
      <c r="C29" s="83"/>
      <c r="D29" s="84"/>
      <c r="E29" s="84"/>
      <c r="F29" s="85"/>
      <c r="G29" s="86"/>
    </row>
    <row r="30" spans="1:255" ht="24" customHeight="1" x14ac:dyDescent="0.25">
      <c r="A30" s="5"/>
      <c r="B30" s="87" t="s">
        <v>10</v>
      </c>
      <c r="C30" s="88" t="s">
        <v>11</v>
      </c>
      <c r="D30" s="88" t="s">
        <v>12</v>
      </c>
      <c r="E30" s="87" t="s">
        <v>13</v>
      </c>
      <c r="F30" s="88" t="s">
        <v>14</v>
      </c>
      <c r="G30" s="87" t="s">
        <v>15</v>
      </c>
    </row>
    <row r="31" spans="1:255" s="77" customFormat="1" ht="12" customHeight="1" x14ac:dyDescent="0.25">
      <c r="A31" s="73"/>
      <c r="B31" s="89" t="s">
        <v>62</v>
      </c>
      <c r="C31" s="90" t="s">
        <v>63</v>
      </c>
      <c r="D31" s="90">
        <v>0.4</v>
      </c>
      <c r="E31" s="90" t="s">
        <v>80</v>
      </c>
      <c r="F31" s="91">
        <v>150000</v>
      </c>
      <c r="G31" s="92">
        <f t="shared" ref="G31:G33" si="0">+F31*D31</f>
        <v>60000</v>
      </c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  <c r="EQ31" s="76"/>
      <c r="ER31" s="76"/>
      <c r="ES31" s="76"/>
      <c r="ET31" s="76"/>
      <c r="EU31" s="76"/>
      <c r="EV31" s="76"/>
      <c r="EW31" s="76"/>
      <c r="EX31" s="76"/>
      <c r="EY31" s="76"/>
      <c r="EZ31" s="76"/>
      <c r="FA31" s="76"/>
      <c r="FB31" s="76"/>
      <c r="FC31" s="76"/>
      <c r="FD31" s="76"/>
      <c r="FE31" s="76"/>
      <c r="FF31" s="76"/>
      <c r="FG31" s="76"/>
      <c r="FH31" s="76"/>
      <c r="FI31" s="76"/>
      <c r="FJ31" s="76"/>
      <c r="FK31" s="76"/>
      <c r="FL31" s="76"/>
      <c r="FM31" s="76"/>
      <c r="FN31" s="76"/>
      <c r="FO31" s="76"/>
      <c r="FP31" s="76"/>
      <c r="FQ31" s="76"/>
      <c r="FR31" s="76"/>
      <c r="FS31" s="76"/>
      <c r="FT31" s="76"/>
      <c r="FU31" s="76"/>
      <c r="FV31" s="76"/>
      <c r="FW31" s="76"/>
      <c r="FX31" s="76"/>
      <c r="FY31" s="76"/>
      <c r="FZ31" s="76"/>
      <c r="GA31" s="76"/>
      <c r="GB31" s="76"/>
      <c r="GC31" s="76"/>
      <c r="GD31" s="76"/>
      <c r="GE31" s="76"/>
      <c r="GF31" s="76"/>
      <c r="GG31" s="76"/>
      <c r="GH31" s="76"/>
      <c r="GI31" s="76"/>
      <c r="GJ31" s="76"/>
      <c r="GK31" s="76"/>
      <c r="GL31" s="76"/>
      <c r="GM31" s="76"/>
      <c r="GN31" s="76"/>
      <c r="GO31" s="76"/>
      <c r="GP31" s="76"/>
      <c r="GQ31" s="76"/>
      <c r="GR31" s="76"/>
      <c r="GS31" s="76"/>
      <c r="GT31" s="76"/>
      <c r="GU31" s="76"/>
      <c r="GV31" s="76"/>
      <c r="GW31" s="76"/>
      <c r="GX31" s="76"/>
      <c r="GY31" s="76"/>
      <c r="GZ31" s="76"/>
      <c r="HA31" s="76"/>
      <c r="HB31" s="76"/>
      <c r="HC31" s="76"/>
      <c r="HD31" s="76"/>
      <c r="HE31" s="76"/>
      <c r="HF31" s="76"/>
      <c r="HG31" s="76"/>
      <c r="HH31" s="76"/>
      <c r="HI31" s="76"/>
      <c r="HJ31" s="76"/>
      <c r="HK31" s="76"/>
      <c r="HL31" s="76"/>
      <c r="HM31" s="76"/>
      <c r="HN31" s="76"/>
      <c r="HO31" s="76"/>
      <c r="HP31" s="76"/>
      <c r="HQ31" s="76"/>
      <c r="HR31" s="76"/>
      <c r="HS31" s="76"/>
      <c r="HT31" s="76"/>
      <c r="HU31" s="76"/>
      <c r="HV31" s="76"/>
      <c r="HW31" s="76"/>
      <c r="HX31" s="76"/>
      <c r="HY31" s="76"/>
      <c r="HZ31" s="76"/>
      <c r="IA31" s="76"/>
      <c r="IB31" s="76"/>
      <c r="IC31" s="76"/>
      <c r="ID31" s="76"/>
      <c r="IE31" s="76"/>
      <c r="IF31" s="76"/>
      <c r="IG31" s="76"/>
      <c r="IH31" s="76"/>
      <c r="II31" s="76"/>
      <c r="IJ31" s="76"/>
      <c r="IK31" s="76"/>
      <c r="IL31" s="76"/>
      <c r="IM31" s="76"/>
      <c r="IN31" s="76"/>
      <c r="IO31" s="76"/>
      <c r="IP31" s="76"/>
      <c r="IQ31" s="76"/>
      <c r="IR31" s="76"/>
      <c r="IS31" s="76"/>
      <c r="IT31" s="76"/>
      <c r="IU31" s="76"/>
    </row>
    <row r="32" spans="1:255" s="77" customFormat="1" ht="12" customHeight="1" x14ac:dyDescent="0.25">
      <c r="A32" s="73"/>
      <c r="B32" s="89" t="s">
        <v>81</v>
      </c>
      <c r="C32" s="90" t="s">
        <v>63</v>
      </c>
      <c r="D32" s="90">
        <v>0.2</v>
      </c>
      <c r="E32" s="90" t="s">
        <v>80</v>
      </c>
      <c r="F32" s="91">
        <v>150000</v>
      </c>
      <c r="G32" s="92">
        <f t="shared" si="0"/>
        <v>30000</v>
      </c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  <c r="EO32" s="76"/>
      <c r="EP32" s="76"/>
      <c r="EQ32" s="76"/>
      <c r="ER32" s="76"/>
      <c r="ES32" s="76"/>
      <c r="ET32" s="76"/>
      <c r="EU32" s="76"/>
      <c r="EV32" s="76"/>
      <c r="EW32" s="76"/>
      <c r="EX32" s="76"/>
      <c r="EY32" s="76"/>
      <c r="EZ32" s="76"/>
      <c r="FA32" s="76"/>
      <c r="FB32" s="76"/>
      <c r="FC32" s="76"/>
      <c r="FD32" s="76"/>
      <c r="FE32" s="76"/>
      <c r="FF32" s="76"/>
      <c r="FG32" s="76"/>
      <c r="FH32" s="76"/>
      <c r="FI32" s="76"/>
      <c r="FJ32" s="76"/>
      <c r="FK32" s="76"/>
      <c r="FL32" s="76"/>
      <c r="FM32" s="76"/>
      <c r="FN32" s="76"/>
      <c r="FO32" s="76"/>
      <c r="FP32" s="76"/>
      <c r="FQ32" s="76"/>
      <c r="FR32" s="76"/>
      <c r="FS32" s="76"/>
      <c r="FT32" s="76"/>
      <c r="FU32" s="76"/>
      <c r="FV32" s="76"/>
      <c r="FW32" s="76"/>
      <c r="FX32" s="76"/>
      <c r="FY32" s="76"/>
      <c r="FZ32" s="76"/>
      <c r="GA32" s="76"/>
      <c r="GB32" s="76"/>
      <c r="GC32" s="76"/>
      <c r="GD32" s="76"/>
      <c r="GE32" s="76"/>
      <c r="GF32" s="76"/>
      <c r="GG32" s="76"/>
      <c r="GH32" s="76"/>
      <c r="GI32" s="76"/>
      <c r="GJ32" s="76"/>
      <c r="GK32" s="76"/>
      <c r="GL32" s="76"/>
      <c r="GM32" s="76"/>
      <c r="GN32" s="76"/>
      <c r="GO32" s="76"/>
      <c r="GP32" s="76"/>
      <c r="GQ32" s="76"/>
      <c r="GR32" s="76"/>
      <c r="GS32" s="76"/>
      <c r="GT32" s="76"/>
      <c r="GU32" s="76"/>
      <c r="GV32" s="76"/>
      <c r="GW32" s="76"/>
      <c r="GX32" s="76"/>
      <c r="GY32" s="76"/>
      <c r="GZ32" s="76"/>
      <c r="HA32" s="76"/>
      <c r="HB32" s="76"/>
      <c r="HC32" s="76"/>
      <c r="HD32" s="76"/>
      <c r="HE32" s="76"/>
      <c r="HF32" s="76"/>
      <c r="HG32" s="76"/>
      <c r="HH32" s="76"/>
      <c r="HI32" s="76"/>
      <c r="HJ32" s="76"/>
      <c r="HK32" s="76"/>
      <c r="HL32" s="76"/>
      <c r="HM32" s="76"/>
      <c r="HN32" s="76"/>
      <c r="HO32" s="76"/>
      <c r="HP32" s="76"/>
      <c r="HQ32" s="76"/>
      <c r="HR32" s="76"/>
      <c r="HS32" s="76"/>
      <c r="HT32" s="76"/>
      <c r="HU32" s="76"/>
      <c r="HV32" s="76"/>
      <c r="HW32" s="76"/>
      <c r="HX32" s="76"/>
      <c r="HY32" s="76"/>
      <c r="HZ32" s="76"/>
      <c r="IA32" s="76"/>
      <c r="IB32" s="76"/>
      <c r="IC32" s="76"/>
      <c r="ID32" s="76"/>
      <c r="IE32" s="76"/>
      <c r="IF32" s="76"/>
      <c r="IG32" s="76"/>
      <c r="IH32" s="76"/>
      <c r="II32" s="76"/>
      <c r="IJ32" s="76"/>
      <c r="IK32" s="76"/>
      <c r="IL32" s="76"/>
      <c r="IM32" s="76"/>
      <c r="IN32" s="76"/>
      <c r="IO32" s="76"/>
      <c r="IP32" s="76"/>
      <c r="IQ32" s="76"/>
      <c r="IR32" s="76"/>
      <c r="IS32" s="76"/>
      <c r="IT32" s="76"/>
      <c r="IU32" s="76"/>
    </row>
    <row r="33" spans="1:255" s="77" customFormat="1" ht="12" customHeight="1" x14ac:dyDescent="0.25">
      <c r="A33" s="73"/>
      <c r="B33" s="89" t="s">
        <v>82</v>
      </c>
      <c r="C33" s="90" t="s">
        <v>63</v>
      </c>
      <c r="D33" s="90">
        <v>0.2</v>
      </c>
      <c r="E33" s="90" t="s">
        <v>80</v>
      </c>
      <c r="F33" s="91">
        <v>180000</v>
      </c>
      <c r="G33" s="92">
        <f t="shared" si="0"/>
        <v>36000</v>
      </c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6"/>
      <c r="EP33" s="76"/>
      <c r="EQ33" s="76"/>
      <c r="ER33" s="76"/>
      <c r="ES33" s="76"/>
      <c r="ET33" s="76"/>
      <c r="EU33" s="76"/>
      <c r="EV33" s="76"/>
      <c r="EW33" s="76"/>
      <c r="EX33" s="76"/>
      <c r="EY33" s="76"/>
      <c r="EZ33" s="76"/>
      <c r="FA33" s="76"/>
      <c r="FB33" s="76"/>
      <c r="FC33" s="76"/>
      <c r="FD33" s="76"/>
      <c r="FE33" s="76"/>
      <c r="FF33" s="76"/>
      <c r="FG33" s="76"/>
      <c r="FH33" s="76"/>
      <c r="FI33" s="76"/>
      <c r="FJ33" s="76"/>
      <c r="FK33" s="76"/>
      <c r="FL33" s="76"/>
      <c r="FM33" s="76"/>
      <c r="FN33" s="76"/>
      <c r="FO33" s="76"/>
      <c r="FP33" s="76"/>
      <c r="FQ33" s="76"/>
      <c r="FR33" s="76"/>
      <c r="FS33" s="76"/>
      <c r="FT33" s="76"/>
      <c r="FU33" s="76"/>
      <c r="FV33" s="76"/>
      <c r="FW33" s="76"/>
      <c r="FX33" s="76"/>
      <c r="FY33" s="76"/>
      <c r="FZ33" s="76"/>
      <c r="GA33" s="76"/>
      <c r="GB33" s="76"/>
      <c r="GC33" s="76"/>
      <c r="GD33" s="76"/>
      <c r="GE33" s="76"/>
      <c r="GF33" s="76"/>
      <c r="GG33" s="76"/>
      <c r="GH33" s="76"/>
      <c r="GI33" s="76"/>
      <c r="GJ33" s="76"/>
      <c r="GK33" s="76"/>
      <c r="GL33" s="76"/>
      <c r="GM33" s="76"/>
      <c r="GN33" s="76"/>
      <c r="GO33" s="76"/>
      <c r="GP33" s="76"/>
      <c r="GQ33" s="76"/>
      <c r="GR33" s="76"/>
      <c r="GS33" s="76"/>
      <c r="GT33" s="76"/>
      <c r="GU33" s="76"/>
      <c r="GV33" s="76"/>
      <c r="GW33" s="76"/>
      <c r="GX33" s="76"/>
      <c r="GY33" s="76"/>
      <c r="GZ33" s="76"/>
      <c r="HA33" s="76"/>
      <c r="HB33" s="76"/>
      <c r="HC33" s="76"/>
      <c r="HD33" s="76"/>
      <c r="HE33" s="76"/>
      <c r="HF33" s="76"/>
      <c r="HG33" s="76"/>
      <c r="HH33" s="76"/>
      <c r="HI33" s="76"/>
      <c r="HJ33" s="76"/>
      <c r="HK33" s="76"/>
      <c r="HL33" s="76"/>
      <c r="HM33" s="76"/>
      <c r="HN33" s="76"/>
      <c r="HO33" s="76"/>
      <c r="HP33" s="76"/>
      <c r="HQ33" s="76"/>
      <c r="HR33" s="76"/>
      <c r="HS33" s="76"/>
      <c r="HT33" s="76"/>
      <c r="HU33" s="76"/>
      <c r="HV33" s="76"/>
      <c r="HW33" s="76"/>
      <c r="HX33" s="76"/>
      <c r="HY33" s="76"/>
      <c r="HZ33" s="76"/>
      <c r="IA33" s="76"/>
      <c r="IB33" s="76"/>
      <c r="IC33" s="76"/>
      <c r="ID33" s="76"/>
      <c r="IE33" s="76"/>
      <c r="IF33" s="76"/>
      <c r="IG33" s="76"/>
      <c r="IH33" s="76"/>
      <c r="II33" s="76"/>
      <c r="IJ33" s="76"/>
      <c r="IK33" s="76"/>
      <c r="IL33" s="76"/>
      <c r="IM33" s="76"/>
      <c r="IN33" s="76"/>
      <c r="IO33" s="76"/>
      <c r="IP33" s="76"/>
      <c r="IQ33" s="76"/>
      <c r="IR33" s="76"/>
      <c r="IS33" s="76"/>
      <c r="IT33" s="76"/>
      <c r="IU33" s="76"/>
    </row>
    <row r="34" spans="1:255" s="77" customFormat="1" ht="12" customHeight="1" x14ac:dyDescent="0.25">
      <c r="A34" s="73"/>
      <c r="B34" s="89" t="s">
        <v>83</v>
      </c>
      <c r="C34" s="90" t="s">
        <v>63</v>
      </c>
      <c r="D34" s="90">
        <v>0.2</v>
      </c>
      <c r="E34" s="90" t="s">
        <v>84</v>
      </c>
      <c r="F34" s="91">
        <v>150000</v>
      </c>
      <c r="G34" s="92">
        <f t="shared" ref="G34:G36" si="1">+F34*D34</f>
        <v>30000</v>
      </c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  <c r="EQ34" s="76"/>
      <c r="ER34" s="76"/>
      <c r="ES34" s="76"/>
      <c r="ET34" s="76"/>
      <c r="EU34" s="76"/>
      <c r="EV34" s="76"/>
      <c r="EW34" s="76"/>
      <c r="EX34" s="76"/>
      <c r="EY34" s="76"/>
      <c r="EZ34" s="76"/>
      <c r="FA34" s="76"/>
      <c r="FB34" s="76"/>
      <c r="FC34" s="76"/>
      <c r="FD34" s="76"/>
      <c r="FE34" s="76"/>
      <c r="FF34" s="76"/>
      <c r="FG34" s="76"/>
      <c r="FH34" s="76"/>
      <c r="FI34" s="76"/>
      <c r="FJ34" s="76"/>
      <c r="FK34" s="76"/>
      <c r="FL34" s="76"/>
      <c r="FM34" s="76"/>
      <c r="FN34" s="76"/>
      <c r="FO34" s="76"/>
      <c r="FP34" s="76"/>
      <c r="FQ34" s="76"/>
      <c r="FR34" s="76"/>
      <c r="FS34" s="76"/>
      <c r="FT34" s="76"/>
      <c r="FU34" s="76"/>
      <c r="FV34" s="76"/>
      <c r="FW34" s="76"/>
      <c r="FX34" s="76"/>
      <c r="FY34" s="76"/>
      <c r="FZ34" s="76"/>
      <c r="GA34" s="76"/>
      <c r="GB34" s="76"/>
      <c r="GC34" s="76"/>
      <c r="GD34" s="76"/>
      <c r="GE34" s="76"/>
      <c r="GF34" s="76"/>
      <c r="GG34" s="76"/>
      <c r="GH34" s="76"/>
      <c r="GI34" s="76"/>
      <c r="GJ34" s="76"/>
      <c r="GK34" s="76"/>
      <c r="GL34" s="76"/>
      <c r="GM34" s="76"/>
      <c r="GN34" s="76"/>
      <c r="GO34" s="76"/>
      <c r="GP34" s="76"/>
      <c r="GQ34" s="76"/>
      <c r="GR34" s="76"/>
      <c r="GS34" s="76"/>
      <c r="GT34" s="76"/>
      <c r="GU34" s="76"/>
      <c r="GV34" s="76"/>
      <c r="GW34" s="76"/>
      <c r="GX34" s="76"/>
      <c r="GY34" s="76"/>
      <c r="GZ34" s="76"/>
      <c r="HA34" s="76"/>
      <c r="HB34" s="76"/>
      <c r="HC34" s="76"/>
      <c r="HD34" s="76"/>
      <c r="HE34" s="76"/>
      <c r="HF34" s="76"/>
      <c r="HG34" s="76"/>
      <c r="HH34" s="76"/>
      <c r="HI34" s="76"/>
      <c r="HJ34" s="76"/>
      <c r="HK34" s="76"/>
      <c r="HL34" s="76"/>
      <c r="HM34" s="76"/>
      <c r="HN34" s="76"/>
      <c r="HO34" s="76"/>
      <c r="HP34" s="76"/>
      <c r="HQ34" s="76"/>
      <c r="HR34" s="76"/>
      <c r="HS34" s="76"/>
      <c r="HT34" s="76"/>
      <c r="HU34" s="76"/>
      <c r="HV34" s="76"/>
      <c r="HW34" s="76"/>
      <c r="HX34" s="76"/>
      <c r="HY34" s="76"/>
      <c r="HZ34" s="76"/>
      <c r="IA34" s="76"/>
      <c r="IB34" s="76"/>
      <c r="IC34" s="76"/>
      <c r="ID34" s="76"/>
      <c r="IE34" s="76"/>
      <c r="IF34" s="76"/>
      <c r="IG34" s="76"/>
      <c r="IH34" s="76"/>
      <c r="II34" s="76"/>
      <c r="IJ34" s="76"/>
      <c r="IK34" s="76"/>
      <c r="IL34" s="76"/>
      <c r="IM34" s="76"/>
      <c r="IN34" s="76"/>
      <c r="IO34" s="76"/>
      <c r="IP34" s="76"/>
      <c r="IQ34" s="76"/>
      <c r="IR34" s="76"/>
      <c r="IS34" s="76"/>
      <c r="IT34" s="76"/>
      <c r="IU34" s="76"/>
    </row>
    <row r="35" spans="1:255" s="77" customFormat="1" ht="12" customHeight="1" x14ac:dyDescent="0.25">
      <c r="A35" s="73"/>
      <c r="B35" s="89" t="s">
        <v>85</v>
      </c>
      <c r="C35" s="90" t="s">
        <v>63</v>
      </c>
      <c r="D35" s="90">
        <v>0.2</v>
      </c>
      <c r="E35" s="90" t="s">
        <v>84</v>
      </c>
      <c r="F35" s="91">
        <v>150000</v>
      </c>
      <c r="G35" s="92">
        <f t="shared" si="1"/>
        <v>30000</v>
      </c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6"/>
      <c r="FC35" s="76"/>
      <c r="FD35" s="76"/>
      <c r="FE35" s="76"/>
      <c r="FF35" s="76"/>
      <c r="FG35" s="76"/>
      <c r="FH35" s="76"/>
      <c r="FI35" s="76"/>
      <c r="FJ35" s="76"/>
      <c r="FK35" s="76"/>
      <c r="FL35" s="76"/>
      <c r="FM35" s="76"/>
      <c r="FN35" s="76"/>
      <c r="FO35" s="76"/>
      <c r="FP35" s="76"/>
      <c r="FQ35" s="76"/>
      <c r="FR35" s="76"/>
      <c r="FS35" s="76"/>
      <c r="FT35" s="76"/>
      <c r="FU35" s="76"/>
      <c r="FV35" s="76"/>
      <c r="FW35" s="76"/>
      <c r="FX35" s="76"/>
      <c r="FY35" s="76"/>
      <c r="FZ35" s="76"/>
      <c r="GA35" s="76"/>
      <c r="GB35" s="76"/>
      <c r="GC35" s="76"/>
      <c r="GD35" s="76"/>
      <c r="GE35" s="76"/>
      <c r="GF35" s="76"/>
      <c r="GG35" s="76"/>
      <c r="GH35" s="76"/>
      <c r="GI35" s="76"/>
      <c r="GJ35" s="76"/>
      <c r="GK35" s="76"/>
      <c r="GL35" s="76"/>
      <c r="GM35" s="76"/>
      <c r="GN35" s="76"/>
      <c r="GO35" s="76"/>
      <c r="GP35" s="76"/>
      <c r="GQ35" s="76"/>
      <c r="GR35" s="76"/>
      <c r="GS35" s="76"/>
      <c r="GT35" s="76"/>
      <c r="GU35" s="76"/>
      <c r="GV35" s="76"/>
      <c r="GW35" s="76"/>
      <c r="GX35" s="76"/>
      <c r="GY35" s="76"/>
      <c r="GZ35" s="76"/>
      <c r="HA35" s="76"/>
      <c r="HB35" s="76"/>
      <c r="HC35" s="76"/>
      <c r="HD35" s="76"/>
      <c r="HE35" s="76"/>
      <c r="HF35" s="76"/>
      <c r="HG35" s="76"/>
      <c r="HH35" s="76"/>
      <c r="HI35" s="76"/>
      <c r="HJ35" s="76"/>
      <c r="HK35" s="76"/>
      <c r="HL35" s="76"/>
      <c r="HM35" s="76"/>
      <c r="HN35" s="76"/>
      <c r="HO35" s="76"/>
      <c r="HP35" s="76"/>
      <c r="HQ35" s="76"/>
      <c r="HR35" s="76"/>
      <c r="HS35" s="76"/>
      <c r="HT35" s="76"/>
      <c r="HU35" s="76"/>
      <c r="HV35" s="76"/>
      <c r="HW35" s="76"/>
      <c r="HX35" s="76"/>
      <c r="HY35" s="76"/>
      <c r="HZ35" s="76"/>
      <c r="IA35" s="76"/>
      <c r="IB35" s="76"/>
      <c r="IC35" s="76"/>
      <c r="ID35" s="76"/>
      <c r="IE35" s="76"/>
      <c r="IF35" s="76"/>
      <c r="IG35" s="76"/>
      <c r="IH35" s="76"/>
      <c r="II35" s="76"/>
      <c r="IJ35" s="76"/>
      <c r="IK35" s="76"/>
      <c r="IL35" s="76"/>
      <c r="IM35" s="76"/>
      <c r="IN35" s="76"/>
      <c r="IO35" s="76"/>
      <c r="IP35" s="76"/>
      <c r="IQ35" s="76"/>
      <c r="IR35" s="76"/>
      <c r="IS35" s="76"/>
      <c r="IT35" s="76"/>
      <c r="IU35" s="76"/>
    </row>
    <row r="36" spans="1:255" s="77" customFormat="1" ht="12" customHeight="1" x14ac:dyDescent="0.25">
      <c r="A36" s="73"/>
      <c r="B36" s="89" t="s">
        <v>86</v>
      </c>
      <c r="C36" s="90" t="s">
        <v>63</v>
      </c>
      <c r="D36" s="90">
        <v>0.3</v>
      </c>
      <c r="E36" s="90" t="s">
        <v>87</v>
      </c>
      <c r="F36" s="91">
        <v>180000</v>
      </c>
      <c r="G36" s="92">
        <f t="shared" si="1"/>
        <v>54000</v>
      </c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  <c r="EO36" s="76"/>
      <c r="EP36" s="76"/>
      <c r="EQ36" s="76"/>
      <c r="ER36" s="76"/>
      <c r="ES36" s="76"/>
      <c r="ET36" s="76"/>
      <c r="EU36" s="76"/>
      <c r="EV36" s="76"/>
      <c r="EW36" s="76"/>
      <c r="EX36" s="76"/>
      <c r="EY36" s="76"/>
      <c r="EZ36" s="76"/>
      <c r="FA36" s="76"/>
      <c r="FB36" s="76"/>
      <c r="FC36" s="76"/>
      <c r="FD36" s="76"/>
      <c r="FE36" s="76"/>
      <c r="FF36" s="76"/>
      <c r="FG36" s="76"/>
      <c r="FH36" s="76"/>
      <c r="FI36" s="76"/>
      <c r="FJ36" s="76"/>
      <c r="FK36" s="76"/>
      <c r="FL36" s="76"/>
      <c r="FM36" s="76"/>
      <c r="FN36" s="76"/>
      <c r="FO36" s="76"/>
      <c r="FP36" s="76"/>
      <c r="FQ36" s="76"/>
      <c r="FR36" s="76"/>
      <c r="FS36" s="76"/>
      <c r="FT36" s="76"/>
      <c r="FU36" s="76"/>
      <c r="FV36" s="76"/>
      <c r="FW36" s="76"/>
      <c r="FX36" s="76"/>
      <c r="FY36" s="76"/>
      <c r="FZ36" s="76"/>
      <c r="GA36" s="76"/>
      <c r="GB36" s="76"/>
      <c r="GC36" s="76"/>
      <c r="GD36" s="76"/>
      <c r="GE36" s="76"/>
      <c r="GF36" s="76"/>
      <c r="GG36" s="76"/>
      <c r="GH36" s="76"/>
      <c r="GI36" s="76"/>
      <c r="GJ36" s="76"/>
      <c r="GK36" s="76"/>
      <c r="GL36" s="76"/>
      <c r="GM36" s="76"/>
      <c r="GN36" s="76"/>
      <c r="GO36" s="76"/>
      <c r="GP36" s="76"/>
      <c r="GQ36" s="76"/>
      <c r="GR36" s="76"/>
      <c r="GS36" s="76"/>
      <c r="GT36" s="76"/>
      <c r="GU36" s="76"/>
      <c r="GV36" s="76"/>
      <c r="GW36" s="76"/>
      <c r="GX36" s="76"/>
      <c r="GY36" s="76"/>
      <c r="GZ36" s="76"/>
      <c r="HA36" s="76"/>
      <c r="HB36" s="76"/>
      <c r="HC36" s="76"/>
      <c r="HD36" s="76"/>
      <c r="HE36" s="76"/>
      <c r="HF36" s="76"/>
      <c r="HG36" s="76"/>
      <c r="HH36" s="76"/>
      <c r="HI36" s="76"/>
      <c r="HJ36" s="76"/>
      <c r="HK36" s="76"/>
      <c r="HL36" s="76"/>
      <c r="HM36" s="76"/>
      <c r="HN36" s="76"/>
      <c r="HO36" s="76"/>
      <c r="HP36" s="76"/>
      <c r="HQ36" s="76"/>
      <c r="HR36" s="76"/>
      <c r="HS36" s="76"/>
      <c r="HT36" s="76"/>
      <c r="HU36" s="76"/>
      <c r="HV36" s="76"/>
      <c r="HW36" s="76"/>
      <c r="HX36" s="76"/>
      <c r="HY36" s="76"/>
      <c r="HZ36" s="76"/>
      <c r="IA36" s="76"/>
      <c r="IB36" s="76"/>
      <c r="IC36" s="76"/>
      <c r="ID36" s="76"/>
      <c r="IE36" s="76"/>
      <c r="IF36" s="76"/>
      <c r="IG36" s="76"/>
      <c r="IH36" s="76"/>
      <c r="II36" s="76"/>
      <c r="IJ36" s="76"/>
      <c r="IK36" s="76"/>
      <c r="IL36" s="76"/>
      <c r="IM36" s="76"/>
      <c r="IN36" s="76"/>
      <c r="IO36" s="76"/>
      <c r="IP36" s="76"/>
      <c r="IQ36" s="76"/>
      <c r="IR36" s="76"/>
      <c r="IS36" s="76"/>
      <c r="IT36" s="76"/>
      <c r="IU36" s="76"/>
    </row>
    <row r="37" spans="1:255" ht="12" customHeight="1" x14ac:dyDescent="0.25">
      <c r="A37" s="33"/>
      <c r="B37" s="67" t="s">
        <v>20</v>
      </c>
      <c r="C37" s="68"/>
      <c r="D37" s="68"/>
      <c r="E37" s="68"/>
      <c r="F37" s="69"/>
      <c r="G37" s="70">
        <f>SUM(G31:G36)</f>
        <v>240000</v>
      </c>
    </row>
    <row r="38" spans="1:255" ht="12" customHeight="1" x14ac:dyDescent="0.25">
      <c r="A38" s="33"/>
      <c r="B38" s="13"/>
      <c r="C38" s="14"/>
      <c r="D38" s="14"/>
      <c r="E38" s="14"/>
      <c r="F38" s="15"/>
      <c r="G38" s="15"/>
    </row>
    <row r="39" spans="1:255" ht="12" customHeight="1" x14ac:dyDescent="0.25">
      <c r="A39" s="5"/>
      <c r="B39" s="82" t="s">
        <v>21</v>
      </c>
      <c r="C39" s="83"/>
      <c r="D39" s="84"/>
      <c r="E39" s="84"/>
      <c r="F39" s="85"/>
      <c r="G39" s="86"/>
    </row>
    <row r="40" spans="1:255" ht="24" customHeight="1" x14ac:dyDescent="0.25">
      <c r="A40" s="5"/>
      <c r="B40" s="87" t="s">
        <v>22</v>
      </c>
      <c r="C40" s="88" t="s">
        <v>23</v>
      </c>
      <c r="D40" s="88" t="s">
        <v>24</v>
      </c>
      <c r="E40" s="87" t="s">
        <v>13</v>
      </c>
      <c r="F40" s="88" t="s">
        <v>14</v>
      </c>
      <c r="G40" s="87" t="s">
        <v>15</v>
      </c>
    </row>
    <row r="41" spans="1:255" s="77" customFormat="1" ht="12" customHeight="1" x14ac:dyDescent="0.25">
      <c r="A41" s="73"/>
      <c r="B41" s="106" t="s">
        <v>71</v>
      </c>
      <c r="C41" s="90"/>
      <c r="D41" s="90"/>
      <c r="E41" s="90"/>
      <c r="F41" s="91"/>
      <c r="G41" s="92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76"/>
      <c r="ER41" s="76"/>
      <c r="ES41" s="76"/>
      <c r="ET41" s="76"/>
      <c r="EU41" s="76"/>
      <c r="EV41" s="76"/>
      <c r="EW41" s="76"/>
      <c r="EX41" s="76"/>
      <c r="EY41" s="76"/>
      <c r="EZ41" s="76"/>
      <c r="FA41" s="76"/>
      <c r="FB41" s="76"/>
      <c r="FC41" s="76"/>
      <c r="FD41" s="76"/>
      <c r="FE41" s="76"/>
      <c r="FF41" s="76"/>
      <c r="FG41" s="76"/>
      <c r="FH41" s="76"/>
      <c r="FI41" s="76"/>
      <c r="FJ41" s="76"/>
      <c r="FK41" s="76"/>
      <c r="FL41" s="76"/>
      <c r="FM41" s="76"/>
      <c r="FN41" s="76"/>
      <c r="FO41" s="76"/>
      <c r="FP41" s="76"/>
      <c r="FQ41" s="76"/>
      <c r="FR41" s="76"/>
      <c r="FS41" s="76"/>
      <c r="FT41" s="76"/>
      <c r="FU41" s="76"/>
      <c r="FV41" s="76"/>
      <c r="FW41" s="76"/>
      <c r="FX41" s="76"/>
      <c r="FY41" s="76"/>
      <c r="FZ41" s="76"/>
      <c r="GA41" s="76"/>
      <c r="GB41" s="76"/>
      <c r="GC41" s="76"/>
      <c r="GD41" s="76"/>
      <c r="GE41" s="76"/>
      <c r="GF41" s="76"/>
      <c r="GG41" s="76"/>
      <c r="GH41" s="76"/>
      <c r="GI41" s="76"/>
      <c r="GJ41" s="76"/>
      <c r="GK41" s="76"/>
      <c r="GL41" s="76"/>
      <c r="GM41" s="76"/>
      <c r="GN41" s="76"/>
      <c r="GO41" s="76"/>
      <c r="GP41" s="76"/>
      <c r="GQ41" s="76"/>
      <c r="GR41" s="76"/>
      <c r="GS41" s="76"/>
      <c r="GT41" s="76"/>
      <c r="GU41" s="76"/>
      <c r="GV41" s="76"/>
      <c r="GW41" s="76"/>
      <c r="GX41" s="76"/>
      <c r="GY41" s="76"/>
      <c r="GZ41" s="76"/>
      <c r="HA41" s="76"/>
      <c r="HB41" s="76"/>
      <c r="HC41" s="76"/>
      <c r="HD41" s="76"/>
      <c r="HE41" s="76"/>
      <c r="HF41" s="76"/>
      <c r="HG41" s="76"/>
      <c r="HH41" s="76"/>
      <c r="HI41" s="76"/>
      <c r="HJ41" s="76"/>
      <c r="HK41" s="76"/>
      <c r="HL41" s="76"/>
      <c r="HM41" s="76"/>
      <c r="HN41" s="76"/>
      <c r="HO41" s="76"/>
      <c r="HP41" s="76"/>
      <c r="HQ41" s="76"/>
      <c r="HR41" s="76"/>
      <c r="HS41" s="76"/>
      <c r="HT41" s="76"/>
      <c r="HU41" s="76"/>
      <c r="HV41" s="76"/>
      <c r="HW41" s="76"/>
      <c r="HX41" s="76"/>
      <c r="HY41" s="76"/>
      <c r="HZ41" s="76"/>
      <c r="IA41" s="76"/>
      <c r="IB41" s="76"/>
      <c r="IC41" s="76"/>
      <c r="ID41" s="76"/>
      <c r="IE41" s="76"/>
      <c r="IF41" s="76"/>
      <c r="IG41" s="76"/>
      <c r="IH41" s="76"/>
      <c r="II41" s="76"/>
      <c r="IJ41" s="76"/>
      <c r="IK41" s="76"/>
      <c r="IL41" s="76"/>
      <c r="IM41" s="76"/>
      <c r="IN41" s="76"/>
      <c r="IO41" s="76"/>
      <c r="IP41" s="76"/>
      <c r="IQ41" s="76"/>
      <c r="IR41" s="76"/>
      <c r="IS41" s="76"/>
      <c r="IT41" s="76"/>
      <c r="IU41" s="76"/>
    </row>
    <row r="42" spans="1:255" s="77" customFormat="1" ht="12" customHeight="1" x14ac:dyDescent="0.25">
      <c r="A42" s="73"/>
      <c r="B42" s="89" t="s">
        <v>88</v>
      </c>
      <c r="C42" s="90" t="s">
        <v>66</v>
      </c>
      <c r="D42" s="90">
        <v>240</v>
      </c>
      <c r="E42" s="90" t="s">
        <v>58</v>
      </c>
      <c r="F42" s="91">
        <v>1428</v>
      </c>
      <c r="G42" s="92">
        <f t="shared" ref="G42:G51" si="2">+F42*D42</f>
        <v>342720</v>
      </c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  <c r="EQ42" s="76"/>
      <c r="ER42" s="76"/>
      <c r="ES42" s="76"/>
      <c r="ET42" s="76"/>
      <c r="EU42" s="76"/>
      <c r="EV42" s="76"/>
      <c r="EW42" s="76"/>
      <c r="EX42" s="76"/>
      <c r="EY42" s="76"/>
      <c r="EZ42" s="76"/>
      <c r="FA42" s="76"/>
      <c r="FB42" s="76"/>
      <c r="FC42" s="76"/>
      <c r="FD42" s="76"/>
      <c r="FE42" s="76"/>
      <c r="FF42" s="76"/>
      <c r="FG42" s="76"/>
      <c r="FH42" s="76"/>
      <c r="FI42" s="76"/>
      <c r="FJ42" s="76"/>
      <c r="FK42" s="76"/>
      <c r="FL42" s="76"/>
      <c r="FM42" s="76"/>
      <c r="FN42" s="76"/>
      <c r="FO42" s="76"/>
      <c r="FP42" s="76"/>
      <c r="FQ42" s="76"/>
      <c r="FR42" s="76"/>
      <c r="FS42" s="76"/>
      <c r="FT42" s="76"/>
      <c r="FU42" s="76"/>
      <c r="FV42" s="76"/>
      <c r="FW42" s="76"/>
      <c r="FX42" s="76"/>
      <c r="FY42" s="76"/>
      <c r="FZ42" s="76"/>
      <c r="GA42" s="76"/>
      <c r="GB42" s="76"/>
      <c r="GC42" s="76"/>
      <c r="GD42" s="76"/>
      <c r="GE42" s="76"/>
      <c r="GF42" s="76"/>
      <c r="GG42" s="76"/>
      <c r="GH42" s="76"/>
      <c r="GI42" s="76"/>
      <c r="GJ42" s="76"/>
      <c r="GK42" s="76"/>
      <c r="GL42" s="76"/>
      <c r="GM42" s="76"/>
      <c r="GN42" s="76"/>
      <c r="GO42" s="76"/>
      <c r="GP42" s="76"/>
      <c r="GQ42" s="76"/>
      <c r="GR42" s="76"/>
      <c r="GS42" s="76"/>
      <c r="GT42" s="76"/>
      <c r="GU42" s="76"/>
      <c r="GV42" s="76"/>
      <c r="GW42" s="76"/>
      <c r="GX42" s="76"/>
      <c r="GY42" s="76"/>
      <c r="GZ42" s="76"/>
      <c r="HA42" s="76"/>
      <c r="HB42" s="76"/>
      <c r="HC42" s="76"/>
      <c r="HD42" s="76"/>
      <c r="HE42" s="76"/>
      <c r="HF42" s="76"/>
      <c r="HG42" s="76"/>
      <c r="HH42" s="76"/>
      <c r="HI42" s="76"/>
      <c r="HJ42" s="76"/>
      <c r="HK42" s="76"/>
      <c r="HL42" s="76"/>
      <c r="HM42" s="76"/>
      <c r="HN42" s="76"/>
      <c r="HO42" s="76"/>
      <c r="HP42" s="76"/>
      <c r="HQ42" s="76"/>
      <c r="HR42" s="76"/>
      <c r="HS42" s="76"/>
      <c r="HT42" s="76"/>
      <c r="HU42" s="76"/>
      <c r="HV42" s="76"/>
      <c r="HW42" s="76"/>
      <c r="HX42" s="76"/>
      <c r="HY42" s="76"/>
      <c r="HZ42" s="76"/>
      <c r="IA42" s="76"/>
      <c r="IB42" s="76"/>
      <c r="IC42" s="76"/>
      <c r="ID42" s="76"/>
      <c r="IE42" s="76"/>
      <c r="IF42" s="76"/>
      <c r="IG42" s="76"/>
      <c r="IH42" s="76"/>
      <c r="II42" s="76"/>
      <c r="IJ42" s="76"/>
      <c r="IK42" s="76"/>
      <c r="IL42" s="76"/>
      <c r="IM42" s="76"/>
      <c r="IN42" s="76"/>
      <c r="IO42" s="76"/>
      <c r="IP42" s="76"/>
      <c r="IQ42" s="76"/>
      <c r="IR42" s="76"/>
      <c r="IS42" s="76"/>
      <c r="IT42" s="76"/>
      <c r="IU42" s="76"/>
    </row>
    <row r="43" spans="1:255" s="77" customFormat="1" ht="12" customHeight="1" x14ac:dyDescent="0.25">
      <c r="A43" s="73"/>
      <c r="B43" s="106" t="s">
        <v>64</v>
      </c>
      <c r="C43" s="90"/>
      <c r="D43" s="90"/>
      <c r="E43" s="90"/>
      <c r="F43" s="91"/>
      <c r="G43" s="92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  <c r="EO43" s="76"/>
      <c r="EP43" s="76"/>
      <c r="EQ43" s="76"/>
      <c r="ER43" s="76"/>
      <c r="ES43" s="76"/>
      <c r="ET43" s="76"/>
      <c r="EU43" s="76"/>
      <c r="EV43" s="76"/>
      <c r="EW43" s="76"/>
      <c r="EX43" s="76"/>
      <c r="EY43" s="76"/>
      <c r="EZ43" s="76"/>
      <c r="FA43" s="76"/>
      <c r="FB43" s="76"/>
      <c r="FC43" s="76"/>
      <c r="FD43" s="76"/>
      <c r="FE43" s="76"/>
      <c r="FF43" s="76"/>
      <c r="FG43" s="76"/>
      <c r="FH43" s="76"/>
      <c r="FI43" s="76"/>
      <c r="FJ43" s="76"/>
      <c r="FK43" s="76"/>
      <c r="FL43" s="76"/>
      <c r="FM43" s="76"/>
      <c r="FN43" s="76"/>
      <c r="FO43" s="76"/>
      <c r="FP43" s="76"/>
      <c r="FQ43" s="76"/>
      <c r="FR43" s="76"/>
      <c r="FS43" s="76"/>
      <c r="FT43" s="76"/>
      <c r="FU43" s="76"/>
      <c r="FV43" s="76"/>
      <c r="FW43" s="76"/>
      <c r="FX43" s="76"/>
      <c r="FY43" s="76"/>
      <c r="FZ43" s="76"/>
      <c r="GA43" s="76"/>
      <c r="GB43" s="76"/>
      <c r="GC43" s="76"/>
      <c r="GD43" s="76"/>
      <c r="GE43" s="76"/>
      <c r="GF43" s="76"/>
      <c r="GG43" s="76"/>
      <c r="GH43" s="76"/>
      <c r="GI43" s="76"/>
      <c r="GJ43" s="76"/>
      <c r="GK43" s="76"/>
      <c r="GL43" s="76"/>
      <c r="GM43" s="76"/>
      <c r="GN43" s="76"/>
      <c r="GO43" s="76"/>
      <c r="GP43" s="76"/>
      <c r="GQ43" s="76"/>
      <c r="GR43" s="76"/>
      <c r="GS43" s="76"/>
      <c r="GT43" s="76"/>
      <c r="GU43" s="76"/>
      <c r="GV43" s="76"/>
      <c r="GW43" s="76"/>
      <c r="GX43" s="76"/>
      <c r="GY43" s="76"/>
      <c r="GZ43" s="76"/>
      <c r="HA43" s="76"/>
      <c r="HB43" s="76"/>
      <c r="HC43" s="76"/>
      <c r="HD43" s="76"/>
      <c r="HE43" s="76"/>
      <c r="HF43" s="76"/>
      <c r="HG43" s="76"/>
      <c r="HH43" s="76"/>
      <c r="HI43" s="76"/>
      <c r="HJ43" s="76"/>
      <c r="HK43" s="76"/>
      <c r="HL43" s="76"/>
      <c r="HM43" s="76"/>
      <c r="HN43" s="76"/>
      <c r="HO43" s="76"/>
      <c r="HP43" s="76"/>
      <c r="HQ43" s="76"/>
      <c r="HR43" s="76"/>
      <c r="HS43" s="76"/>
      <c r="HT43" s="76"/>
      <c r="HU43" s="76"/>
      <c r="HV43" s="76"/>
      <c r="HW43" s="76"/>
      <c r="HX43" s="76"/>
      <c r="HY43" s="76"/>
      <c r="HZ43" s="76"/>
      <c r="IA43" s="76"/>
      <c r="IB43" s="76"/>
      <c r="IC43" s="76"/>
      <c r="ID43" s="76"/>
      <c r="IE43" s="76"/>
      <c r="IF43" s="76"/>
      <c r="IG43" s="76"/>
      <c r="IH43" s="76"/>
      <c r="II43" s="76"/>
      <c r="IJ43" s="76"/>
      <c r="IK43" s="76"/>
      <c r="IL43" s="76"/>
      <c r="IM43" s="76"/>
      <c r="IN43" s="76"/>
      <c r="IO43" s="76"/>
      <c r="IP43" s="76"/>
      <c r="IQ43" s="76"/>
      <c r="IR43" s="76"/>
      <c r="IS43" s="76"/>
      <c r="IT43" s="76"/>
      <c r="IU43" s="76"/>
    </row>
    <row r="44" spans="1:255" s="77" customFormat="1" ht="12" customHeight="1" x14ac:dyDescent="0.25">
      <c r="A44" s="73"/>
      <c r="B44" s="89" t="s">
        <v>65</v>
      </c>
      <c r="C44" s="90" t="s">
        <v>66</v>
      </c>
      <c r="D44" s="90">
        <v>500</v>
      </c>
      <c r="E44" s="90" t="s">
        <v>58</v>
      </c>
      <c r="F44" s="91">
        <v>1067</v>
      </c>
      <c r="G44" s="92">
        <f t="shared" si="2"/>
        <v>533500</v>
      </c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  <c r="EQ44" s="76"/>
      <c r="ER44" s="76"/>
      <c r="ES44" s="76"/>
      <c r="ET44" s="76"/>
      <c r="EU44" s="76"/>
      <c r="EV44" s="76"/>
      <c r="EW44" s="76"/>
      <c r="EX44" s="76"/>
      <c r="EY44" s="76"/>
      <c r="EZ44" s="76"/>
      <c r="FA44" s="76"/>
      <c r="FB44" s="76"/>
      <c r="FC44" s="76"/>
      <c r="FD44" s="76"/>
      <c r="FE44" s="76"/>
      <c r="FF44" s="76"/>
      <c r="FG44" s="76"/>
      <c r="FH44" s="76"/>
      <c r="FI44" s="76"/>
      <c r="FJ44" s="76"/>
      <c r="FK44" s="76"/>
      <c r="FL44" s="76"/>
      <c r="FM44" s="76"/>
      <c r="FN44" s="76"/>
      <c r="FO44" s="76"/>
      <c r="FP44" s="76"/>
      <c r="FQ44" s="76"/>
      <c r="FR44" s="76"/>
      <c r="FS44" s="76"/>
      <c r="FT44" s="76"/>
      <c r="FU44" s="76"/>
      <c r="FV44" s="76"/>
      <c r="FW44" s="76"/>
      <c r="FX44" s="76"/>
      <c r="FY44" s="76"/>
      <c r="FZ44" s="76"/>
      <c r="GA44" s="76"/>
      <c r="GB44" s="76"/>
      <c r="GC44" s="76"/>
      <c r="GD44" s="76"/>
      <c r="GE44" s="76"/>
      <c r="GF44" s="76"/>
      <c r="GG44" s="76"/>
      <c r="GH44" s="76"/>
      <c r="GI44" s="76"/>
      <c r="GJ44" s="76"/>
      <c r="GK44" s="76"/>
      <c r="GL44" s="76"/>
      <c r="GM44" s="76"/>
      <c r="GN44" s="76"/>
      <c r="GO44" s="76"/>
      <c r="GP44" s="76"/>
      <c r="GQ44" s="76"/>
      <c r="GR44" s="76"/>
      <c r="GS44" s="76"/>
      <c r="GT44" s="76"/>
      <c r="GU44" s="76"/>
      <c r="GV44" s="76"/>
      <c r="GW44" s="76"/>
      <c r="GX44" s="76"/>
      <c r="GY44" s="76"/>
      <c r="GZ44" s="76"/>
      <c r="HA44" s="76"/>
      <c r="HB44" s="76"/>
      <c r="HC44" s="76"/>
      <c r="HD44" s="76"/>
      <c r="HE44" s="76"/>
      <c r="HF44" s="76"/>
      <c r="HG44" s="76"/>
      <c r="HH44" s="76"/>
      <c r="HI44" s="76"/>
      <c r="HJ44" s="76"/>
      <c r="HK44" s="76"/>
      <c r="HL44" s="76"/>
      <c r="HM44" s="76"/>
      <c r="HN44" s="76"/>
      <c r="HO44" s="76"/>
      <c r="HP44" s="76"/>
      <c r="HQ44" s="76"/>
      <c r="HR44" s="76"/>
      <c r="HS44" s="76"/>
      <c r="HT44" s="76"/>
      <c r="HU44" s="76"/>
      <c r="HV44" s="76"/>
      <c r="HW44" s="76"/>
      <c r="HX44" s="76"/>
      <c r="HY44" s="76"/>
      <c r="HZ44" s="76"/>
      <c r="IA44" s="76"/>
      <c r="IB44" s="76"/>
      <c r="IC44" s="76"/>
      <c r="ID44" s="76"/>
      <c r="IE44" s="76"/>
      <c r="IF44" s="76"/>
      <c r="IG44" s="76"/>
      <c r="IH44" s="76"/>
      <c r="II44" s="76"/>
      <c r="IJ44" s="76"/>
      <c r="IK44" s="76"/>
      <c r="IL44" s="76"/>
      <c r="IM44" s="76"/>
      <c r="IN44" s="76"/>
      <c r="IO44" s="76"/>
      <c r="IP44" s="76"/>
      <c r="IQ44" s="76"/>
      <c r="IR44" s="76"/>
      <c r="IS44" s="76"/>
      <c r="IT44" s="76"/>
      <c r="IU44" s="76"/>
    </row>
    <row r="45" spans="1:255" s="77" customFormat="1" ht="12" customHeight="1" x14ac:dyDescent="0.25">
      <c r="A45" s="73"/>
      <c r="B45" s="89" t="s">
        <v>67</v>
      </c>
      <c r="C45" s="90" t="s">
        <v>66</v>
      </c>
      <c r="D45" s="90">
        <v>150</v>
      </c>
      <c r="E45" s="90" t="s">
        <v>58</v>
      </c>
      <c r="F45" s="91">
        <v>1208</v>
      </c>
      <c r="G45" s="92">
        <f t="shared" si="2"/>
        <v>181200</v>
      </c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76"/>
      <c r="ER45" s="76"/>
      <c r="ES45" s="76"/>
      <c r="ET45" s="76"/>
      <c r="EU45" s="76"/>
      <c r="EV45" s="76"/>
      <c r="EW45" s="76"/>
      <c r="EX45" s="76"/>
      <c r="EY45" s="76"/>
      <c r="EZ45" s="76"/>
      <c r="FA45" s="76"/>
      <c r="FB45" s="76"/>
      <c r="FC45" s="76"/>
      <c r="FD45" s="76"/>
      <c r="FE45" s="76"/>
      <c r="FF45" s="76"/>
      <c r="FG45" s="76"/>
      <c r="FH45" s="76"/>
      <c r="FI45" s="76"/>
      <c r="FJ45" s="76"/>
      <c r="FK45" s="76"/>
      <c r="FL45" s="76"/>
      <c r="FM45" s="76"/>
      <c r="FN45" s="76"/>
      <c r="FO45" s="76"/>
      <c r="FP45" s="76"/>
      <c r="FQ45" s="76"/>
      <c r="FR45" s="76"/>
      <c r="FS45" s="76"/>
      <c r="FT45" s="76"/>
      <c r="FU45" s="76"/>
      <c r="FV45" s="76"/>
      <c r="FW45" s="76"/>
      <c r="FX45" s="76"/>
      <c r="FY45" s="76"/>
      <c r="FZ45" s="76"/>
      <c r="GA45" s="76"/>
      <c r="GB45" s="76"/>
      <c r="GC45" s="76"/>
      <c r="GD45" s="76"/>
      <c r="GE45" s="76"/>
      <c r="GF45" s="76"/>
      <c r="GG45" s="76"/>
      <c r="GH45" s="76"/>
      <c r="GI45" s="76"/>
      <c r="GJ45" s="76"/>
      <c r="GK45" s="76"/>
      <c r="GL45" s="76"/>
      <c r="GM45" s="76"/>
      <c r="GN45" s="76"/>
      <c r="GO45" s="76"/>
      <c r="GP45" s="76"/>
      <c r="GQ45" s="76"/>
      <c r="GR45" s="76"/>
      <c r="GS45" s="76"/>
      <c r="GT45" s="76"/>
      <c r="GU45" s="76"/>
      <c r="GV45" s="76"/>
      <c r="GW45" s="76"/>
      <c r="GX45" s="76"/>
      <c r="GY45" s="76"/>
      <c r="GZ45" s="76"/>
      <c r="HA45" s="76"/>
      <c r="HB45" s="76"/>
      <c r="HC45" s="76"/>
      <c r="HD45" s="76"/>
      <c r="HE45" s="76"/>
      <c r="HF45" s="76"/>
      <c r="HG45" s="76"/>
      <c r="HH45" s="76"/>
      <c r="HI45" s="76"/>
      <c r="HJ45" s="76"/>
      <c r="HK45" s="76"/>
      <c r="HL45" s="76"/>
      <c r="HM45" s="76"/>
      <c r="HN45" s="76"/>
      <c r="HO45" s="76"/>
      <c r="HP45" s="76"/>
      <c r="HQ45" s="76"/>
      <c r="HR45" s="76"/>
      <c r="HS45" s="76"/>
      <c r="HT45" s="76"/>
      <c r="HU45" s="76"/>
      <c r="HV45" s="76"/>
      <c r="HW45" s="76"/>
      <c r="HX45" s="76"/>
      <c r="HY45" s="76"/>
      <c r="HZ45" s="76"/>
      <c r="IA45" s="76"/>
      <c r="IB45" s="76"/>
      <c r="IC45" s="76"/>
      <c r="ID45" s="76"/>
      <c r="IE45" s="76"/>
      <c r="IF45" s="76"/>
      <c r="IG45" s="76"/>
      <c r="IH45" s="76"/>
      <c r="II45" s="76"/>
      <c r="IJ45" s="76"/>
      <c r="IK45" s="76"/>
      <c r="IL45" s="76"/>
      <c r="IM45" s="76"/>
      <c r="IN45" s="76"/>
      <c r="IO45" s="76"/>
      <c r="IP45" s="76"/>
      <c r="IQ45" s="76"/>
      <c r="IR45" s="76"/>
      <c r="IS45" s="76"/>
      <c r="IT45" s="76"/>
      <c r="IU45" s="76"/>
    </row>
    <row r="46" spans="1:255" s="77" customFormat="1" ht="12" customHeight="1" x14ac:dyDescent="0.25">
      <c r="A46" s="73"/>
      <c r="B46" s="106" t="s">
        <v>69</v>
      </c>
      <c r="C46" s="90"/>
      <c r="D46" s="90"/>
      <c r="E46" s="90"/>
      <c r="F46" s="91"/>
      <c r="G46" s="92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  <c r="EQ46" s="76"/>
      <c r="ER46" s="76"/>
      <c r="ES46" s="76"/>
      <c r="ET46" s="76"/>
      <c r="EU46" s="76"/>
      <c r="EV46" s="76"/>
      <c r="EW46" s="76"/>
      <c r="EX46" s="76"/>
      <c r="EY46" s="76"/>
      <c r="EZ46" s="76"/>
      <c r="FA46" s="76"/>
      <c r="FB46" s="76"/>
      <c r="FC46" s="76"/>
      <c r="FD46" s="76"/>
      <c r="FE46" s="76"/>
      <c r="FF46" s="76"/>
      <c r="FG46" s="76"/>
      <c r="FH46" s="76"/>
      <c r="FI46" s="76"/>
      <c r="FJ46" s="76"/>
      <c r="FK46" s="76"/>
      <c r="FL46" s="76"/>
      <c r="FM46" s="76"/>
      <c r="FN46" s="76"/>
      <c r="FO46" s="76"/>
      <c r="FP46" s="76"/>
      <c r="FQ46" s="76"/>
      <c r="FR46" s="76"/>
      <c r="FS46" s="76"/>
      <c r="FT46" s="76"/>
      <c r="FU46" s="76"/>
      <c r="FV46" s="76"/>
      <c r="FW46" s="76"/>
      <c r="FX46" s="76"/>
      <c r="FY46" s="76"/>
      <c r="FZ46" s="76"/>
      <c r="GA46" s="76"/>
      <c r="GB46" s="76"/>
      <c r="GC46" s="76"/>
      <c r="GD46" s="76"/>
      <c r="GE46" s="76"/>
      <c r="GF46" s="76"/>
      <c r="GG46" s="76"/>
      <c r="GH46" s="76"/>
      <c r="GI46" s="76"/>
      <c r="GJ46" s="76"/>
      <c r="GK46" s="76"/>
      <c r="GL46" s="76"/>
      <c r="GM46" s="76"/>
      <c r="GN46" s="76"/>
      <c r="GO46" s="76"/>
      <c r="GP46" s="76"/>
      <c r="GQ46" s="76"/>
      <c r="GR46" s="76"/>
      <c r="GS46" s="76"/>
      <c r="GT46" s="76"/>
      <c r="GU46" s="76"/>
      <c r="GV46" s="76"/>
      <c r="GW46" s="76"/>
      <c r="GX46" s="76"/>
      <c r="GY46" s="76"/>
      <c r="GZ46" s="76"/>
      <c r="HA46" s="76"/>
      <c r="HB46" s="76"/>
      <c r="HC46" s="76"/>
      <c r="HD46" s="76"/>
      <c r="HE46" s="76"/>
      <c r="HF46" s="76"/>
      <c r="HG46" s="76"/>
      <c r="HH46" s="76"/>
      <c r="HI46" s="76"/>
      <c r="HJ46" s="76"/>
      <c r="HK46" s="76"/>
      <c r="HL46" s="76"/>
      <c r="HM46" s="76"/>
      <c r="HN46" s="76"/>
      <c r="HO46" s="76"/>
      <c r="HP46" s="76"/>
      <c r="HQ46" s="76"/>
      <c r="HR46" s="76"/>
      <c r="HS46" s="76"/>
      <c r="HT46" s="76"/>
      <c r="HU46" s="76"/>
      <c r="HV46" s="76"/>
      <c r="HW46" s="76"/>
      <c r="HX46" s="76"/>
      <c r="HY46" s="76"/>
      <c r="HZ46" s="76"/>
      <c r="IA46" s="76"/>
      <c r="IB46" s="76"/>
      <c r="IC46" s="76"/>
      <c r="ID46" s="76"/>
      <c r="IE46" s="76"/>
      <c r="IF46" s="76"/>
      <c r="IG46" s="76"/>
      <c r="IH46" s="76"/>
      <c r="II46" s="76"/>
      <c r="IJ46" s="76"/>
      <c r="IK46" s="76"/>
      <c r="IL46" s="76"/>
      <c r="IM46" s="76"/>
      <c r="IN46" s="76"/>
      <c r="IO46" s="76"/>
      <c r="IP46" s="76"/>
      <c r="IQ46" s="76"/>
      <c r="IR46" s="76"/>
      <c r="IS46" s="76"/>
      <c r="IT46" s="76"/>
      <c r="IU46" s="76"/>
    </row>
    <row r="47" spans="1:255" s="77" customFormat="1" ht="12" customHeight="1" x14ac:dyDescent="0.25">
      <c r="A47" s="73"/>
      <c r="B47" s="89" t="s">
        <v>89</v>
      </c>
      <c r="C47" s="90" t="s">
        <v>68</v>
      </c>
      <c r="D47" s="90">
        <v>0.4</v>
      </c>
      <c r="E47" s="90" t="s">
        <v>90</v>
      </c>
      <c r="F47" s="91">
        <f>65000*1.19</f>
        <v>77350</v>
      </c>
      <c r="G47" s="92">
        <f t="shared" si="2"/>
        <v>30940</v>
      </c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6"/>
      <c r="DR47" s="76"/>
      <c r="DS47" s="76"/>
      <c r="DT47" s="76"/>
      <c r="DU47" s="76"/>
      <c r="DV47" s="76"/>
      <c r="DW47" s="76"/>
      <c r="DX47" s="76"/>
      <c r="DY47" s="76"/>
      <c r="DZ47" s="76"/>
      <c r="EA47" s="76"/>
      <c r="EB47" s="76"/>
      <c r="EC47" s="76"/>
      <c r="ED47" s="76"/>
      <c r="EE47" s="76"/>
      <c r="EF47" s="76"/>
      <c r="EG47" s="76"/>
      <c r="EH47" s="76"/>
      <c r="EI47" s="76"/>
      <c r="EJ47" s="76"/>
      <c r="EK47" s="76"/>
      <c r="EL47" s="76"/>
      <c r="EM47" s="76"/>
      <c r="EN47" s="76"/>
      <c r="EO47" s="76"/>
      <c r="EP47" s="76"/>
      <c r="EQ47" s="76"/>
      <c r="ER47" s="76"/>
      <c r="ES47" s="76"/>
      <c r="ET47" s="76"/>
      <c r="EU47" s="76"/>
      <c r="EV47" s="76"/>
      <c r="EW47" s="76"/>
      <c r="EX47" s="76"/>
      <c r="EY47" s="76"/>
      <c r="EZ47" s="76"/>
      <c r="FA47" s="76"/>
      <c r="FB47" s="76"/>
      <c r="FC47" s="76"/>
      <c r="FD47" s="76"/>
      <c r="FE47" s="76"/>
      <c r="FF47" s="76"/>
      <c r="FG47" s="76"/>
      <c r="FH47" s="76"/>
      <c r="FI47" s="76"/>
      <c r="FJ47" s="76"/>
      <c r="FK47" s="76"/>
      <c r="FL47" s="76"/>
      <c r="FM47" s="76"/>
      <c r="FN47" s="76"/>
      <c r="FO47" s="76"/>
      <c r="FP47" s="76"/>
      <c r="FQ47" s="76"/>
      <c r="FR47" s="76"/>
      <c r="FS47" s="76"/>
      <c r="FT47" s="76"/>
      <c r="FU47" s="76"/>
      <c r="FV47" s="76"/>
      <c r="FW47" s="76"/>
      <c r="FX47" s="76"/>
      <c r="FY47" s="76"/>
      <c r="FZ47" s="76"/>
      <c r="GA47" s="76"/>
      <c r="GB47" s="76"/>
      <c r="GC47" s="76"/>
      <c r="GD47" s="76"/>
      <c r="GE47" s="76"/>
      <c r="GF47" s="76"/>
      <c r="GG47" s="76"/>
      <c r="GH47" s="76"/>
      <c r="GI47" s="76"/>
      <c r="GJ47" s="76"/>
      <c r="GK47" s="76"/>
      <c r="GL47" s="76"/>
      <c r="GM47" s="76"/>
      <c r="GN47" s="76"/>
      <c r="GO47" s="76"/>
      <c r="GP47" s="76"/>
      <c r="GQ47" s="76"/>
      <c r="GR47" s="76"/>
      <c r="GS47" s="76"/>
      <c r="GT47" s="76"/>
      <c r="GU47" s="76"/>
      <c r="GV47" s="76"/>
      <c r="GW47" s="76"/>
      <c r="GX47" s="76"/>
      <c r="GY47" s="76"/>
      <c r="GZ47" s="76"/>
      <c r="HA47" s="76"/>
      <c r="HB47" s="76"/>
      <c r="HC47" s="76"/>
      <c r="HD47" s="76"/>
      <c r="HE47" s="76"/>
      <c r="HF47" s="76"/>
      <c r="HG47" s="76"/>
      <c r="HH47" s="76"/>
      <c r="HI47" s="76"/>
      <c r="HJ47" s="76"/>
      <c r="HK47" s="76"/>
      <c r="HL47" s="76"/>
      <c r="HM47" s="76"/>
      <c r="HN47" s="76"/>
      <c r="HO47" s="76"/>
      <c r="HP47" s="76"/>
      <c r="HQ47" s="76"/>
      <c r="HR47" s="76"/>
      <c r="HS47" s="76"/>
      <c r="HT47" s="76"/>
      <c r="HU47" s="76"/>
      <c r="HV47" s="76"/>
      <c r="HW47" s="76"/>
      <c r="HX47" s="76"/>
      <c r="HY47" s="76"/>
      <c r="HZ47" s="76"/>
      <c r="IA47" s="76"/>
      <c r="IB47" s="76"/>
      <c r="IC47" s="76"/>
      <c r="ID47" s="76"/>
      <c r="IE47" s="76"/>
      <c r="IF47" s="76"/>
      <c r="IG47" s="76"/>
      <c r="IH47" s="76"/>
      <c r="II47" s="76"/>
      <c r="IJ47" s="76"/>
      <c r="IK47" s="76"/>
      <c r="IL47" s="76"/>
      <c r="IM47" s="76"/>
      <c r="IN47" s="76"/>
      <c r="IO47" s="76"/>
      <c r="IP47" s="76"/>
      <c r="IQ47" s="76"/>
      <c r="IR47" s="76"/>
      <c r="IS47" s="76"/>
      <c r="IT47" s="76"/>
      <c r="IU47" s="76"/>
    </row>
    <row r="48" spans="1:255" s="77" customFormat="1" ht="12" customHeight="1" x14ac:dyDescent="0.25">
      <c r="A48" s="73"/>
      <c r="B48" s="106" t="s">
        <v>91</v>
      </c>
      <c r="C48" s="90"/>
      <c r="D48" s="90"/>
      <c r="E48" s="90"/>
      <c r="F48" s="91"/>
      <c r="G48" s="92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6"/>
      <c r="CA48" s="76"/>
      <c r="CB48" s="76"/>
      <c r="CC48" s="76"/>
      <c r="CD48" s="76"/>
      <c r="CE48" s="76"/>
      <c r="CF48" s="76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  <c r="DL48" s="76"/>
      <c r="DM48" s="76"/>
      <c r="DN48" s="76"/>
      <c r="DO48" s="76"/>
      <c r="DP48" s="76"/>
      <c r="DQ48" s="76"/>
      <c r="DR48" s="76"/>
      <c r="DS48" s="76"/>
      <c r="DT48" s="76"/>
      <c r="DU48" s="76"/>
      <c r="DV48" s="76"/>
      <c r="DW48" s="76"/>
      <c r="DX48" s="76"/>
      <c r="DY48" s="76"/>
      <c r="DZ48" s="76"/>
      <c r="EA48" s="76"/>
      <c r="EB48" s="76"/>
      <c r="EC48" s="76"/>
      <c r="ED48" s="76"/>
      <c r="EE48" s="76"/>
      <c r="EF48" s="76"/>
      <c r="EG48" s="76"/>
      <c r="EH48" s="76"/>
      <c r="EI48" s="76"/>
      <c r="EJ48" s="76"/>
      <c r="EK48" s="76"/>
      <c r="EL48" s="76"/>
      <c r="EM48" s="76"/>
      <c r="EN48" s="76"/>
      <c r="EO48" s="76"/>
      <c r="EP48" s="76"/>
      <c r="EQ48" s="76"/>
      <c r="ER48" s="76"/>
      <c r="ES48" s="76"/>
      <c r="ET48" s="76"/>
      <c r="EU48" s="76"/>
      <c r="EV48" s="76"/>
      <c r="EW48" s="76"/>
      <c r="EX48" s="76"/>
      <c r="EY48" s="76"/>
      <c r="EZ48" s="76"/>
      <c r="FA48" s="76"/>
      <c r="FB48" s="76"/>
      <c r="FC48" s="76"/>
      <c r="FD48" s="76"/>
      <c r="FE48" s="76"/>
      <c r="FF48" s="76"/>
      <c r="FG48" s="76"/>
      <c r="FH48" s="76"/>
      <c r="FI48" s="76"/>
      <c r="FJ48" s="76"/>
      <c r="FK48" s="76"/>
      <c r="FL48" s="76"/>
      <c r="FM48" s="76"/>
      <c r="FN48" s="76"/>
      <c r="FO48" s="76"/>
      <c r="FP48" s="76"/>
      <c r="FQ48" s="76"/>
      <c r="FR48" s="76"/>
      <c r="FS48" s="76"/>
      <c r="FT48" s="76"/>
      <c r="FU48" s="76"/>
      <c r="FV48" s="76"/>
      <c r="FW48" s="76"/>
      <c r="FX48" s="76"/>
      <c r="FY48" s="76"/>
      <c r="FZ48" s="76"/>
      <c r="GA48" s="76"/>
      <c r="GB48" s="76"/>
      <c r="GC48" s="76"/>
      <c r="GD48" s="76"/>
      <c r="GE48" s="76"/>
      <c r="GF48" s="76"/>
      <c r="GG48" s="76"/>
      <c r="GH48" s="76"/>
      <c r="GI48" s="76"/>
      <c r="GJ48" s="76"/>
      <c r="GK48" s="76"/>
      <c r="GL48" s="76"/>
      <c r="GM48" s="76"/>
      <c r="GN48" s="76"/>
      <c r="GO48" s="76"/>
      <c r="GP48" s="76"/>
      <c r="GQ48" s="76"/>
      <c r="GR48" s="76"/>
      <c r="GS48" s="76"/>
      <c r="GT48" s="76"/>
      <c r="GU48" s="76"/>
      <c r="GV48" s="76"/>
      <c r="GW48" s="76"/>
      <c r="GX48" s="76"/>
      <c r="GY48" s="76"/>
      <c r="GZ48" s="76"/>
      <c r="HA48" s="76"/>
      <c r="HB48" s="76"/>
      <c r="HC48" s="76"/>
      <c r="HD48" s="76"/>
      <c r="HE48" s="76"/>
      <c r="HF48" s="76"/>
      <c r="HG48" s="76"/>
      <c r="HH48" s="76"/>
      <c r="HI48" s="76"/>
      <c r="HJ48" s="76"/>
      <c r="HK48" s="76"/>
      <c r="HL48" s="76"/>
      <c r="HM48" s="76"/>
      <c r="HN48" s="76"/>
      <c r="HO48" s="76"/>
      <c r="HP48" s="76"/>
      <c r="HQ48" s="76"/>
      <c r="HR48" s="76"/>
      <c r="HS48" s="76"/>
      <c r="HT48" s="76"/>
      <c r="HU48" s="76"/>
      <c r="HV48" s="76"/>
      <c r="HW48" s="76"/>
      <c r="HX48" s="76"/>
      <c r="HY48" s="76"/>
      <c r="HZ48" s="76"/>
      <c r="IA48" s="76"/>
      <c r="IB48" s="76"/>
      <c r="IC48" s="76"/>
      <c r="ID48" s="76"/>
      <c r="IE48" s="76"/>
      <c r="IF48" s="76"/>
      <c r="IG48" s="76"/>
      <c r="IH48" s="76"/>
      <c r="II48" s="76"/>
      <c r="IJ48" s="76"/>
      <c r="IK48" s="76"/>
      <c r="IL48" s="76"/>
      <c r="IM48" s="76"/>
      <c r="IN48" s="76"/>
      <c r="IO48" s="76"/>
      <c r="IP48" s="76"/>
      <c r="IQ48" s="76"/>
      <c r="IR48" s="76"/>
      <c r="IS48" s="76"/>
      <c r="IT48" s="76"/>
      <c r="IU48" s="76"/>
    </row>
    <row r="49" spans="1:255" s="77" customFormat="1" ht="12" customHeight="1" x14ac:dyDescent="0.25">
      <c r="A49" s="73"/>
      <c r="B49" s="89" t="s">
        <v>92</v>
      </c>
      <c r="C49" s="90" t="s">
        <v>66</v>
      </c>
      <c r="D49" s="90">
        <v>0.3</v>
      </c>
      <c r="E49" s="90" t="s">
        <v>58</v>
      </c>
      <c r="F49" s="91">
        <v>247060</v>
      </c>
      <c r="G49" s="92">
        <f t="shared" si="2"/>
        <v>74118</v>
      </c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  <c r="CL49" s="76"/>
      <c r="CM49" s="76"/>
      <c r="CN49" s="76"/>
      <c r="CO49" s="76"/>
      <c r="CP49" s="76"/>
      <c r="CQ49" s="76"/>
      <c r="CR49" s="76"/>
      <c r="CS49" s="76"/>
      <c r="CT49" s="76"/>
      <c r="CU49" s="76"/>
      <c r="CV49" s="76"/>
      <c r="CW49" s="76"/>
      <c r="CX49" s="76"/>
      <c r="CY49" s="76"/>
      <c r="CZ49" s="76"/>
      <c r="DA49" s="76"/>
      <c r="DB49" s="76"/>
      <c r="DC49" s="76"/>
      <c r="DD49" s="76"/>
      <c r="DE49" s="76"/>
      <c r="DF49" s="76"/>
      <c r="DG49" s="76"/>
      <c r="DH49" s="76"/>
      <c r="DI49" s="76"/>
      <c r="DJ49" s="76"/>
      <c r="DK49" s="76"/>
      <c r="DL49" s="76"/>
      <c r="DM49" s="76"/>
      <c r="DN49" s="76"/>
      <c r="DO49" s="76"/>
      <c r="DP49" s="76"/>
      <c r="DQ49" s="76"/>
      <c r="DR49" s="76"/>
      <c r="DS49" s="76"/>
      <c r="DT49" s="76"/>
      <c r="DU49" s="76"/>
      <c r="DV49" s="76"/>
      <c r="DW49" s="76"/>
      <c r="DX49" s="76"/>
      <c r="DY49" s="76"/>
      <c r="DZ49" s="76"/>
      <c r="EA49" s="76"/>
      <c r="EB49" s="76"/>
      <c r="EC49" s="76"/>
      <c r="ED49" s="76"/>
      <c r="EE49" s="76"/>
      <c r="EF49" s="76"/>
      <c r="EG49" s="76"/>
      <c r="EH49" s="76"/>
      <c r="EI49" s="76"/>
      <c r="EJ49" s="76"/>
      <c r="EK49" s="76"/>
      <c r="EL49" s="76"/>
      <c r="EM49" s="76"/>
      <c r="EN49" s="76"/>
      <c r="EO49" s="76"/>
      <c r="EP49" s="76"/>
      <c r="EQ49" s="76"/>
      <c r="ER49" s="76"/>
      <c r="ES49" s="76"/>
      <c r="ET49" s="76"/>
      <c r="EU49" s="76"/>
      <c r="EV49" s="76"/>
      <c r="EW49" s="76"/>
      <c r="EX49" s="76"/>
      <c r="EY49" s="76"/>
      <c r="EZ49" s="76"/>
      <c r="FA49" s="76"/>
      <c r="FB49" s="76"/>
      <c r="FC49" s="76"/>
      <c r="FD49" s="76"/>
      <c r="FE49" s="76"/>
      <c r="FF49" s="76"/>
      <c r="FG49" s="76"/>
      <c r="FH49" s="76"/>
      <c r="FI49" s="76"/>
      <c r="FJ49" s="76"/>
      <c r="FK49" s="76"/>
      <c r="FL49" s="76"/>
      <c r="FM49" s="76"/>
      <c r="FN49" s="76"/>
      <c r="FO49" s="76"/>
      <c r="FP49" s="76"/>
      <c r="FQ49" s="76"/>
      <c r="FR49" s="76"/>
      <c r="FS49" s="76"/>
      <c r="FT49" s="76"/>
      <c r="FU49" s="76"/>
      <c r="FV49" s="76"/>
      <c r="FW49" s="76"/>
      <c r="FX49" s="76"/>
      <c r="FY49" s="76"/>
      <c r="FZ49" s="76"/>
      <c r="GA49" s="76"/>
      <c r="GB49" s="76"/>
      <c r="GC49" s="76"/>
      <c r="GD49" s="76"/>
      <c r="GE49" s="76"/>
      <c r="GF49" s="76"/>
      <c r="GG49" s="76"/>
      <c r="GH49" s="76"/>
      <c r="GI49" s="76"/>
      <c r="GJ49" s="76"/>
      <c r="GK49" s="76"/>
      <c r="GL49" s="76"/>
      <c r="GM49" s="76"/>
      <c r="GN49" s="76"/>
      <c r="GO49" s="76"/>
      <c r="GP49" s="76"/>
      <c r="GQ49" s="76"/>
      <c r="GR49" s="76"/>
      <c r="GS49" s="76"/>
      <c r="GT49" s="76"/>
      <c r="GU49" s="76"/>
      <c r="GV49" s="76"/>
      <c r="GW49" s="76"/>
      <c r="GX49" s="76"/>
      <c r="GY49" s="76"/>
      <c r="GZ49" s="76"/>
      <c r="HA49" s="76"/>
      <c r="HB49" s="76"/>
      <c r="HC49" s="76"/>
      <c r="HD49" s="76"/>
      <c r="HE49" s="76"/>
      <c r="HF49" s="76"/>
      <c r="HG49" s="76"/>
      <c r="HH49" s="76"/>
      <c r="HI49" s="76"/>
      <c r="HJ49" s="76"/>
      <c r="HK49" s="76"/>
      <c r="HL49" s="76"/>
      <c r="HM49" s="76"/>
      <c r="HN49" s="76"/>
      <c r="HO49" s="76"/>
      <c r="HP49" s="76"/>
      <c r="HQ49" s="76"/>
      <c r="HR49" s="76"/>
      <c r="HS49" s="76"/>
      <c r="HT49" s="76"/>
      <c r="HU49" s="76"/>
      <c r="HV49" s="76"/>
      <c r="HW49" s="76"/>
      <c r="HX49" s="76"/>
      <c r="HY49" s="76"/>
      <c r="HZ49" s="76"/>
      <c r="IA49" s="76"/>
      <c r="IB49" s="76"/>
      <c r="IC49" s="76"/>
      <c r="ID49" s="76"/>
      <c r="IE49" s="76"/>
      <c r="IF49" s="76"/>
      <c r="IG49" s="76"/>
      <c r="IH49" s="76"/>
      <c r="II49" s="76"/>
      <c r="IJ49" s="76"/>
      <c r="IK49" s="76"/>
      <c r="IL49" s="76"/>
      <c r="IM49" s="76"/>
      <c r="IN49" s="76"/>
      <c r="IO49" s="76"/>
      <c r="IP49" s="76"/>
      <c r="IQ49" s="76"/>
      <c r="IR49" s="76"/>
      <c r="IS49" s="76"/>
      <c r="IT49" s="76"/>
      <c r="IU49" s="76"/>
    </row>
    <row r="50" spans="1:255" s="77" customFormat="1" ht="12" customHeight="1" x14ac:dyDescent="0.25">
      <c r="A50" s="73"/>
      <c r="B50" s="106" t="s">
        <v>70</v>
      </c>
      <c r="C50" s="90"/>
      <c r="D50" s="90"/>
      <c r="E50" s="90"/>
      <c r="F50" s="91"/>
      <c r="G50" s="92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6"/>
      <c r="CA50" s="76"/>
      <c r="CB50" s="76"/>
      <c r="CC50" s="76"/>
      <c r="CD50" s="76"/>
      <c r="CE50" s="76"/>
      <c r="CF50" s="76"/>
      <c r="CG50" s="76"/>
      <c r="CH50" s="76"/>
      <c r="CI50" s="76"/>
      <c r="CJ50" s="76"/>
      <c r="CK50" s="76"/>
      <c r="CL50" s="76"/>
      <c r="CM50" s="76"/>
      <c r="CN50" s="76"/>
      <c r="CO50" s="76"/>
      <c r="CP50" s="76"/>
      <c r="CQ50" s="76"/>
      <c r="CR50" s="76"/>
      <c r="CS50" s="76"/>
      <c r="CT50" s="76"/>
      <c r="CU50" s="76"/>
      <c r="CV50" s="76"/>
      <c r="CW50" s="76"/>
      <c r="CX50" s="76"/>
      <c r="CY50" s="76"/>
      <c r="CZ50" s="76"/>
      <c r="DA50" s="76"/>
      <c r="DB50" s="76"/>
      <c r="DC50" s="76"/>
      <c r="DD50" s="76"/>
      <c r="DE50" s="76"/>
      <c r="DF50" s="76"/>
      <c r="DG50" s="76"/>
      <c r="DH50" s="76"/>
      <c r="DI50" s="76"/>
      <c r="DJ50" s="76"/>
      <c r="DK50" s="76"/>
      <c r="DL50" s="76"/>
      <c r="DM50" s="76"/>
      <c r="DN50" s="76"/>
      <c r="DO50" s="76"/>
      <c r="DP50" s="76"/>
      <c r="DQ50" s="76"/>
      <c r="DR50" s="76"/>
      <c r="DS50" s="76"/>
      <c r="DT50" s="76"/>
      <c r="DU50" s="76"/>
      <c r="DV50" s="76"/>
      <c r="DW50" s="76"/>
      <c r="DX50" s="76"/>
      <c r="DY50" s="76"/>
      <c r="DZ50" s="76"/>
      <c r="EA50" s="76"/>
      <c r="EB50" s="76"/>
      <c r="EC50" s="76"/>
      <c r="ED50" s="76"/>
      <c r="EE50" s="76"/>
      <c r="EF50" s="76"/>
      <c r="EG50" s="76"/>
      <c r="EH50" s="76"/>
      <c r="EI50" s="76"/>
      <c r="EJ50" s="76"/>
      <c r="EK50" s="76"/>
      <c r="EL50" s="76"/>
      <c r="EM50" s="76"/>
      <c r="EN50" s="76"/>
      <c r="EO50" s="76"/>
      <c r="EP50" s="76"/>
      <c r="EQ50" s="76"/>
      <c r="ER50" s="76"/>
      <c r="ES50" s="76"/>
      <c r="ET50" s="76"/>
      <c r="EU50" s="76"/>
      <c r="EV50" s="76"/>
      <c r="EW50" s="76"/>
      <c r="EX50" s="76"/>
      <c r="EY50" s="76"/>
      <c r="EZ50" s="76"/>
      <c r="FA50" s="76"/>
      <c r="FB50" s="76"/>
      <c r="FC50" s="76"/>
      <c r="FD50" s="76"/>
      <c r="FE50" s="76"/>
      <c r="FF50" s="76"/>
      <c r="FG50" s="76"/>
      <c r="FH50" s="76"/>
      <c r="FI50" s="76"/>
      <c r="FJ50" s="76"/>
      <c r="FK50" s="76"/>
      <c r="FL50" s="76"/>
      <c r="FM50" s="76"/>
      <c r="FN50" s="76"/>
      <c r="FO50" s="76"/>
      <c r="FP50" s="76"/>
      <c r="FQ50" s="76"/>
      <c r="FR50" s="76"/>
      <c r="FS50" s="76"/>
      <c r="FT50" s="76"/>
      <c r="FU50" s="76"/>
      <c r="FV50" s="76"/>
      <c r="FW50" s="76"/>
      <c r="FX50" s="76"/>
      <c r="FY50" s="76"/>
      <c r="FZ50" s="76"/>
      <c r="GA50" s="76"/>
      <c r="GB50" s="76"/>
      <c r="GC50" s="76"/>
      <c r="GD50" s="76"/>
      <c r="GE50" s="76"/>
      <c r="GF50" s="76"/>
      <c r="GG50" s="76"/>
      <c r="GH50" s="76"/>
      <c r="GI50" s="76"/>
      <c r="GJ50" s="76"/>
      <c r="GK50" s="76"/>
      <c r="GL50" s="76"/>
      <c r="GM50" s="76"/>
      <c r="GN50" s="76"/>
      <c r="GO50" s="76"/>
      <c r="GP50" s="76"/>
      <c r="GQ50" s="76"/>
      <c r="GR50" s="76"/>
      <c r="GS50" s="76"/>
      <c r="GT50" s="76"/>
      <c r="GU50" s="76"/>
      <c r="GV50" s="76"/>
      <c r="GW50" s="76"/>
      <c r="GX50" s="76"/>
      <c r="GY50" s="76"/>
      <c r="GZ50" s="76"/>
      <c r="HA50" s="76"/>
      <c r="HB50" s="76"/>
      <c r="HC50" s="76"/>
      <c r="HD50" s="76"/>
      <c r="HE50" s="76"/>
      <c r="HF50" s="76"/>
      <c r="HG50" s="76"/>
      <c r="HH50" s="76"/>
      <c r="HI50" s="76"/>
      <c r="HJ50" s="76"/>
      <c r="HK50" s="76"/>
      <c r="HL50" s="76"/>
      <c r="HM50" s="76"/>
      <c r="HN50" s="76"/>
      <c r="HO50" s="76"/>
      <c r="HP50" s="76"/>
      <c r="HQ50" s="76"/>
      <c r="HR50" s="76"/>
      <c r="HS50" s="76"/>
      <c r="HT50" s="76"/>
      <c r="HU50" s="76"/>
      <c r="HV50" s="76"/>
      <c r="HW50" s="76"/>
      <c r="HX50" s="76"/>
      <c r="HY50" s="76"/>
      <c r="HZ50" s="76"/>
      <c r="IA50" s="76"/>
      <c r="IB50" s="76"/>
      <c r="IC50" s="76"/>
      <c r="ID50" s="76"/>
      <c r="IE50" s="76"/>
      <c r="IF50" s="76"/>
      <c r="IG50" s="76"/>
      <c r="IH50" s="76"/>
      <c r="II50" s="76"/>
      <c r="IJ50" s="76"/>
      <c r="IK50" s="76"/>
      <c r="IL50" s="76"/>
      <c r="IM50" s="76"/>
      <c r="IN50" s="76"/>
      <c r="IO50" s="76"/>
      <c r="IP50" s="76"/>
      <c r="IQ50" s="76"/>
      <c r="IR50" s="76"/>
      <c r="IS50" s="76"/>
      <c r="IT50" s="76"/>
      <c r="IU50" s="76"/>
    </row>
    <row r="51" spans="1:255" s="77" customFormat="1" ht="12" customHeight="1" x14ac:dyDescent="0.25">
      <c r="A51" s="73"/>
      <c r="B51" s="89" t="s">
        <v>93</v>
      </c>
      <c r="C51" s="90" t="s">
        <v>66</v>
      </c>
      <c r="D51" s="90">
        <v>0.04</v>
      </c>
      <c r="E51" s="90" t="s">
        <v>90</v>
      </c>
      <c r="F51" s="91">
        <v>130180</v>
      </c>
      <c r="G51" s="92">
        <f t="shared" si="2"/>
        <v>5207.2</v>
      </c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  <c r="DN51" s="76"/>
      <c r="DO51" s="76"/>
      <c r="DP51" s="76"/>
      <c r="DQ51" s="76"/>
      <c r="DR51" s="76"/>
      <c r="DS51" s="76"/>
      <c r="DT51" s="76"/>
      <c r="DU51" s="76"/>
      <c r="DV51" s="76"/>
      <c r="DW51" s="76"/>
      <c r="DX51" s="76"/>
      <c r="DY51" s="76"/>
      <c r="DZ51" s="76"/>
      <c r="EA51" s="76"/>
      <c r="EB51" s="76"/>
      <c r="EC51" s="76"/>
      <c r="ED51" s="76"/>
      <c r="EE51" s="76"/>
      <c r="EF51" s="76"/>
      <c r="EG51" s="76"/>
      <c r="EH51" s="76"/>
      <c r="EI51" s="76"/>
      <c r="EJ51" s="76"/>
      <c r="EK51" s="76"/>
      <c r="EL51" s="76"/>
      <c r="EM51" s="76"/>
      <c r="EN51" s="76"/>
      <c r="EO51" s="76"/>
      <c r="EP51" s="76"/>
      <c r="EQ51" s="76"/>
      <c r="ER51" s="76"/>
      <c r="ES51" s="76"/>
      <c r="ET51" s="76"/>
      <c r="EU51" s="76"/>
      <c r="EV51" s="76"/>
      <c r="EW51" s="76"/>
      <c r="EX51" s="76"/>
      <c r="EY51" s="76"/>
      <c r="EZ51" s="76"/>
      <c r="FA51" s="76"/>
      <c r="FB51" s="76"/>
      <c r="FC51" s="76"/>
      <c r="FD51" s="76"/>
      <c r="FE51" s="76"/>
      <c r="FF51" s="76"/>
      <c r="FG51" s="76"/>
      <c r="FH51" s="76"/>
      <c r="FI51" s="76"/>
      <c r="FJ51" s="76"/>
      <c r="FK51" s="76"/>
      <c r="FL51" s="76"/>
      <c r="FM51" s="76"/>
      <c r="FN51" s="76"/>
      <c r="FO51" s="76"/>
      <c r="FP51" s="76"/>
      <c r="FQ51" s="76"/>
      <c r="FR51" s="76"/>
      <c r="FS51" s="76"/>
      <c r="FT51" s="76"/>
      <c r="FU51" s="76"/>
      <c r="FV51" s="76"/>
      <c r="FW51" s="76"/>
      <c r="FX51" s="76"/>
      <c r="FY51" s="76"/>
      <c r="FZ51" s="76"/>
      <c r="GA51" s="76"/>
      <c r="GB51" s="76"/>
      <c r="GC51" s="76"/>
      <c r="GD51" s="76"/>
      <c r="GE51" s="76"/>
      <c r="GF51" s="76"/>
      <c r="GG51" s="76"/>
      <c r="GH51" s="76"/>
      <c r="GI51" s="76"/>
      <c r="GJ51" s="76"/>
      <c r="GK51" s="76"/>
      <c r="GL51" s="76"/>
      <c r="GM51" s="76"/>
      <c r="GN51" s="76"/>
      <c r="GO51" s="76"/>
      <c r="GP51" s="76"/>
      <c r="GQ51" s="76"/>
      <c r="GR51" s="76"/>
      <c r="GS51" s="76"/>
      <c r="GT51" s="76"/>
      <c r="GU51" s="76"/>
      <c r="GV51" s="76"/>
      <c r="GW51" s="76"/>
      <c r="GX51" s="76"/>
      <c r="GY51" s="76"/>
      <c r="GZ51" s="76"/>
      <c r="HA51" s="76"/>
      <c r="HB51" s="76"/>
      <c r="HC51" s="76"/>
      <c r="HD51" s="76"/>
      <c r="HE51" s="76"/>
      <c r="HF51" s="76"/>
      <c r="HG51" s="76"/>
      <c r="HH51" s="76"/>
      <c r="HI51" s="76"/>
      <c r="HJ51" s="76"/>
      <c r="HK51" s="76"/>
      <c r="HL51" s="76"/>
      <c r="HM51" s="76"/>
      <c r="HN51" s="76"/>
      <c r="HO51" s="76"/>
      <c r="HP51" s="76"/>
      <c r="HQ51" s="76"/>
      <c r="HR51" s="76"/>
      <c r="HS51" s="76"/>
      <c r="HT51" s="76"/>
      <c r="HU51" s="76"/>
      <c r="HV51" s="76"/>
      <c r="HW51" s="76"/>
      <c r="HX51" s="76"/>
      <c r="HY51" s="76"/>
      <c r="HZ51" s="76"/>
      <c r="IA51" s="76"/>
      <c r="IB51" s="76"/>
      <c r="IC51" s="76"/>
      <c r="ID51" s="76"/>
      <c r="IE51" s="76"/>
      <c r="IF51" s="76"/>
      <c r="IG51" s="76"/>
      <c r="IH51" s="76"/>
      <c r="II51" s="76"/>
      <c r="IJ51" s="76"/>
      <c r="IK51" s="76"/>
      <c r="IL51" s="76"/>
      <c r="IM51" s="76"/>
      <c r="IN51" s="76"/>
      <c r="IO51" s="76"/>
      <c r="IP51" s="76"/>
      <c r="IQ51" s="76"/>
      <c r="IR51" s="76"/>
      <c r="IS51" s="76"/>
      <c r="IT51" s="76"/>
      <c r="IU51" s="76"/>
    </row>
    <row r="52" spans="1:255" ht="11.25" customHeight="1" x14ac:dyDescent="0.25">
      <c r="B52" s="16" t="s">
        <v>25</v>
      </c>
      <c r="C52" s="17"/>
      <c r="D52" s="17"/>
      <c r="E52" s="17"/>
      <c r="F52" s="18"/>
      <c r="G52" s="19">
        <f>SUM(G41:G51)</f>
        <v>1167685.2</v>
      </c>
    </row>
    <row r="53" spans="1:255" ht="11.25" customHeight="1" x14ac:dyDescent="0.25">
      <c r="B53" s="13"/>
      <c r="C53" s="14"/>
      <c r="D53" s="14"/>
      <c r="E53" s="20"/>
      <c r="F53" s="15"/>
      <c r="G53" s="15"/>
    </row>
    <row r="54" spans="1:255" ht="12" customHeight="1" x14ac:dyDescent="0.25">
      <c r="A54" s="5"/>
      <c r="B54" s="82" t="s">
        <v>26</v>
      </c>
      <c r="C54" s="83"/>
      <c r="D54" s="84"/>
      <c r="E54" s="84"/>
      <c r="F54" s="85"/>
      <c r="G54" s="86"/>
    </row>
    <row r="55" spans="1:255" ht="24" customHeight="1" x14ac:dyDescent="0.25">
      <c r="A55" s="5"/>
      <c r="B55" s="87" t="s">
        <v>27</v>
      </c>
      <c r="C55" s="88" t="s">
        <v>23</v>
      </c>
      <c r="D55" s="88" t="s">
        <v>24</v>
      </c>
      <c r="E55" s="87" t="s">
        <v>13</v>
      </c>
      <c r="F55" s="88" t="s">
        <v>14</v>
      </c>
      <c r="G55" s="87" t="s">
        <v>15</v>
      </c>
    </row>
    <row r="56" spans="1:255" s="77" customFormat="1" ht="12" customHeight="1" x14ac:dyDescent="0.25">
      <c r="A56" s="73"/>
      <c r="B56" s="89" t="s">
        <v>94</v>
      </c>
      <c r="C56" s="90" t="s">
        <v>73</v>
      </c>
      <c r="D56" s="90">
        <v>7000</v>
      </c>
      <c r="E56" s="90" t="s">
        <v>77</v>
      </c>
      <c r="F56" s="91">
        <v>8</v>
      </c>
      <c r="G56" s="92">
        <f t="shared" ref="G56" si="3">+F56*D56</f>
        <v>56000</v>
      </c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6"/>
      <c r="EA56" s="76"/>
      <c r="EB56" s="76"/>
      <c r="EC56" s="76"/>
      <c r="ED56" s="76"/>
      <c r="EE56" s="76"/>
      <c r="EF56" s="76"/>
      <c r="EG56" s="76"/>
      <c r="EH56" s="76"/>
      <c r="EI56" s="76"/>
      <c r="EJ56" s="76"/>
      <c r="EK56" s="76"/>
      <c r="EL56" s="76"/>
      <c r="EM56" s="76"/>
      <c r="EN56" s="76"/>
      <c r="EO56" s="76"/>
      <c r="EP56" s="76"/>
      <c r="EQ56" s="76"/>
      <c r="ER56" s="76"/>
      <c r="ES56" s="76"/>
      <c r="ET56" s="76"/>
      <c r="EU56" s="76"/>
      <c r="EV56" s="76"/>
      <c r="EW56" s="76"/>
      <c r="EX56" s="76"/>
      <c r="EY56" s="76"/>
      <c r="EZ56" s="76"/>
      <c r="FA56" s="76"/>
      <c r="FB56" s="76"/>
      <c r="FC56" s="76"/>
      <c r="FD56" s="76"/>
      <c r="FE56" s="76"/>
      <c r="FF56" s="76"/>
      <c r="FG56" s="76"/>
      <c r="FH56" s="76"/>
      <c r="FI56" s="76"/>
      <c r="FJ56" s="76"/>
      <c r="FK56" s="76"/>
      <c r="FL56" s="76"/>
      <c r="FM56" s="76"/>
      <c r="FN56" s="76"/>
      <c r="FO56" s="76"/>
      <c r="FP56" s="76"/>
      <c r="FQ56" s="76"/>
      <c r="FR56" s="76"/>
      <c r="FS56" s="76"/>
      <c r="FT56" s="76"/>
      <c r="FU56" s="76"/>
      <c r="FV56" s="76"/>
      <c r="FW56" s="76"/>
      <c r="FX56" s="76"/>
      <c r="FY56" s="76"/>
      <c r="FZ56" s="76"/>
      <c r="GA56" s="76"/>
      <c r="GB56" s="76"/>
      <c r="GC56" s="76"/>
      <c r="GD56" s="76"/>
      <c r="GE56" s="76"/>
      <c r="GF56" s="76"/>
      <c r="GG56" s="76"/>
      <c r="GH56" s="76"/>
      <c r="GI56" s="76"/>
      <c r="GJ56" s="76"/>
      <c r="GK56" s="76"/>
      <c r="GL56" s="76"/>
      <c r="GM56" s="76"/>
      <c r="GN56" s="76"/>
      <c r="GO56" s="76"/>
      <c r="GP56" s="76"/>
      <c r="GQ56" s="76"/>
      <c r="GR56" s="76"/>
      <c r="GS56" s="76"/>
      <c r="GT56" s="76"/>
      <c r="GU56" s="76"/>
      <c r="GV56" s="76"/>
      <c r="GW56" s="76"/>
      <c r="GX56" s="76"/>
      <c r="GY56" s="76"/>
      <c r="GZ56" s="76"/>
      <c r="HA56" s="76"/>
      <c r="HB56" s="76"/>
      <c r="HC56" s="76"/>
      <c r="HD56" s="76"/>
      <c r="HE56" s="76"/>
      <c r="HF56" s="76"/>
      <c r="HG56" s="76"/>
      <c r="HH56" s="76"/>
      <c r="HI56" s="76"/>
      <c r="HJ56" s="76"/>
      <c r="HK56" s="76"/>
      <c r="HL56" s="76"/>
      <c r="HM56" s="76"/>
      <c r="HN56" s="76"/>
      <c r="HO56" s="76"/>
      <c r="HP56" s="76"/>
      <c r="HQ56" s="76"/>
      <c r="HR56" s="76"/>
      <c r="HS56" s="76"/>
      <c r="HT56" s="76"/>
      <c r="HU56" s="76"/>
      <c r="HV56" s="76"/>
      <c r="HW56" s="76"/>
      <c r="HX56" s="76"/>
      <c r="HY56" s="76"/>
      <c r="HZ56" s="76"/>
      <c r="IA56" s="76"/>
      <c r="IB56" s="76"/>
      <c r="IC56" s="76"/>
      <c r="ID56" s="76"/>
      <c r="IE56" s="76"/>
      <c r="IF56" s="76"/>
      <c r="IG56" s="76"/>
      <c r="IH56" s="76"/>
      <c r="II56" s="76"/>
      <c r="IJ56" s="76"/>
      <c r="IK56" s="76"/>
      <c r="IL56" s="76"/>
      <c r="IM56" s="76"/>
      <c r="IN56" s="76"/>
      <c r="IO56" s="76"/>
      <c r="IP56" s="76"/>
      <c r="IQ56" s="76"/>
      <c r="IR56" s="76"/>
      <c r="IS56" s="76"/>
      <c r="IT56" s="76"/>
      <c r="IU56" s="76"/>
    </row>
    <row r="57" spans="1:255" ht="11.25" customHeight="1" x14ac:dyDescent="0.25">
      <c r="B57" s="16" t="s">
        <v>28</v>
      </c>
      <c r="C57" s="17"/>
      <c r="D57" s="17"/>
      <c r="E57" s="17"/>
      <c r="F57" s="18"/>
      <c r="G57" s="19">
        <f>SUM(G56:G56)</f>
        <v>56000</v>
      </c>
    </row>
    <row r="58" spans="1:255" ht="11.25" customHeight="1" x14ac:dyDescent="0.25">
      <c r="B58" s="36"/>
      <c r="C58" s="36"/>
      <c r="D58" s="36"/>
      <c r="E58" s="36"/>
      <c r="F58" s="37"/>
      <c r="G58" s="37"/>
    </row>
    <row r="59" spans="1:255" ht="11.25" customHeight="1" x14ac:dyDescent="0.25">
      <c r="B59" s="38" t="s">
        <v>29</v>
      </c>
      <c r="C59" s="39"/>
      <c r="D59" s="39"/>
      <c r="E59" s="39"/>
      <c r="F59" s="39"/>
      <c r="G59" s="40">
        <f>G22+G27+G37+G52+G57</f>
        <v>1463685.2</v>
      </c>
    </row>
    <row r="60" spans="1:255" s="1" customFormat="1" ht="11.25" customHeight="1" x14ac:dyDescent="0.25">
      <c r="B60" s="41" t="s">
        <v>30</v>
      </c>
      <c r="C60" s="22"/>
      <c r="D60" s="22"/>
      <c r="E60" s="22"/>
      <c r="F60" s="22"/>
      <c r="G60" s="42">
        <f>G59*0.05</f>
        <v>73184.259999999995</v>
      </c>
    </row>
    <row r="61" spans="1:255" s="1" customFormat="1" ht="11.25" customHeight="1" x14ac:dyDescent="0.25">
      <c r="B61" s="43" t="s">
        <v>31</v>
      </c>
      <c r="C61" s="21"/>
      <c r="D61" s="21"/>
      <c r="E61" s="21"/>
      <c r="F61" s="21"/>
      <c r="G61" s="44">
        <f>G60+G59</f>
        <v>1536869.46</v>
      </c>
    </row>
    <row r="62" spans="1:255" s="1" customFormat="1" ht="11.25" customHeight="1" x14ac:dyDescent="0.25">
      <c r="B62" s="41" t="s">
        <v>32</v>
      </c>
      <c r="C62" s="22"/>
      <c r="D62" s="22"/>
      <c r="E62" s="22"/>
      <c r="F62" s="22"/>
      <c r="G62" s="42">
        <f>G12</f>
        <v>2100000</v>
      </c>
    </row>
    <row r="63" spans="1:255" s="1" customFormat="1" ht="11.25" customHeight="1" x14ac:dyDescent="0.25">
      <c r="B63" s="45" t="s">
        <v>33</v>
      </c>
      <c r="C63" s="46"/>
      <c r="D63" s="46"/>
      <c r="E63" s="46"/>
      <c r="F63" s="46"/>
      <c r="G63" s="47">
        <f>G62-G61</f>
        <v>563130.54</v>
      </c>
    </row>
    <row r="64" spans="1:255" s="1" customFormat="1" ht="11.25" customHeight="1" x14ac:dyDescent="0.25">
      <c r="B64" s="34" t="s">
        <v>34</v>
      </c>
      <c r="C64" s="35"/>
      <c r="D64" s="35"/>
      <c r="E64" s="35"/>
      <c r="F64" s="35"/>
      <c r="G64" s="30"/>
    </row>
    <row r="65" spans="2:7" s="1" customFormat="1" ht="11.25" customHeight="1" thickBot="1" x14ac:dyDescent="0.3">
      <c r="B65" s="48"/>
      <c r="C65" s="35"/>
      <c r="D65" s="35"/>
      <c r="E65" s="35"/>
      <c r="F65" s="35"/>
      <c r="G65" s="30"/>
    </row>
    <row r="66" spans="2:7" s="1" customFormat="1" ht="11.25" customHeight="1" x14ac:dyDescent="0.25">
      <c r="B66" s="93" t="s">
        <v>56</v>
      </c>
      <c r="C66" s="94"/>
      <c r="D66" s="94"/>
      <c r="E66" s="94"/>
      <c r="F66" s="95"/>
      <c r="G66" s="30"/>
    </row>
    <row r="67" spans="2:7" s="1" customFormat="1" ht="11.25" customHeight="1" x14ac:dyDescent="0.25">
      <c r="B67" s="102" t="s">
        <v>51</v>
      </c>
      <c r="C67" s="96"/>
      <c r="D67" s="96"/>
      <c r="E67" s="96"/>
      <c r="F67" s="97"/>
      <c r="G67" s="30"/>
    </row>
    <row r="68" spans="2:7" s="1" customFormat="1" ht="11.25" customHeight="1" x14ac:dyDescent="0.25">
      <c r="B68" s="102" t="s">
        <v>52</v>
      </c>
      <c r="C68" s="96"/>
      <c r="D68" s="96"/>
      <c r="E68" s="96"/>
      <c r="F68" s="97"/>
      <c r="G68" s="30"/>
    </row>
    <row r="69" spans="2:7" s="1" customFormat="1" ht="11.25" customHeight="1" x14ac:dyDescent="0.25">
      <c r="B69" s="102" t="s">
        <v>53</v>
      </c>
      <c r="C69" s="96"/>
      <c r="D69" s="96"/>
      <c r="E69" s="96"/>
      <c r="F69" s="97"/>
      <c r="G69" s="30"/>
    </row>
    <row r="70" spans="2:7" s="1" customFormat="1" ht="11.25" customHeight="1" x14ac:dyDescent="0.25">
      <c r="B70" s="102" t="s">
        <v>54</v>
      </c>
      <c r="C70" s="96"/>
      <c r="D70" s="96"/>
      <c r="E70" s="96"/>
      <c r="F70" s="97"/>
      <c r="G70" s="30"/>
    </row>
    <row r="71" spans="2:7" s="1" customFormat="1" ht="11.25" customHeight="1" x14ac:dyDescent="0.25">
      <c r="B71" s="102" t="s">
        <v>55</v>
      </c>
      <c r="C71" s="96"/>
      <c r="D71" s="96"/>
      <c r="E71" s="96"/>
      <c r="F71" s="97"/>
      <c r="G71" s="30"/>
    </row>
    <row r="72" spans="2:7" s="1" customFormat="1" ht="11.25" customHeight="1" thickBot="1" x14ac:dyDescent="0.3">
      <c r="B72" s="103" t="s">
        <v>59</v>
      </c>
      <c r="C72" s="98"/>
      <c r="D72" s="98"/>
      <c r="E72" s="98"/>
      <c r="F72" s="99"/>
      <c r="G72" s="30"/>
    </row>
    <row r="73" spans="2:7" s="1" customFormat="1" ht="11.25" customHeight="1" x14ac:dyDescent="0.25">
      <c r="B73" s="58"/>
      <c r="C73" s="32"/>
      <c r="D73" s="32"/>
      <c r="E73" s="32"/>
      <c r="F73" s="32"/>
      <c r="G73" s="30"/>
    </row>
    <row r="74" spans="2:7" s="1" customFormat="1" ht="11.25" customHeight="1" thickBot="1" x14ac:dyDescent="0.3">
      <c r="B74" s="110" t="s">
        <v>35</v>
      </c>
      <c r="C74" s="111"/>
      <c r="D74" s="57"/>
      <c r="E74" s="23"/>
      <c r="F74" s="23"/>
      <c r="G74" s="30"/>
    </row>
    <row r="75" spans="2:7" s="1" customFormat="1" ht="11.25" customHeight="1" x14ac:dyDescent="0.25">
      <c r="B75" s="50" t="s">
        <v>27</v>
      </c>
      <c r="C75" s="24" t="s">
        <v>36</v>
      </c>
      <c r="D75" s="51" t="s">
        <v>37</v>
      </c>
      <c r="E75" s="23"/>
      <c r="F75" s="23"/>
      <c r="G75" s="30"/>
    </row>
    <row r="76" spans="2:7" s="1" customFormat="1" ht="11.25" customHeight="1" x14ac:dyDescent="0.25">
      <c r="B76" s="52" t="s">
        <v>38</v>
      </c>
      <c r="C76" s="25">
        <f>+G22</f>
        <v>0</v>
      </c>
      <c r="D76" s="53">
        <f>(C76/C82)</f>
        <v>0</v>
      </c>
      <c r="E76" s="23"/>
      <c r="F76" s="23"/>
      <c r="G76" s="30"/>
    </row>
    <row r="77" spans="2:7" s="1" customFormat="1" ht="11.25" customHeight="1" x14ac:dyDescent="0.25">
      <c r="B77" s="52" t="s">
        <v>39</v>
      </c>
      <c r="C77" s="26">
        <v>0</v>
      </c>
      <c r="D77" s="53">
        <v>0</v>
      </c>
      <c r="E77" s="23"/>
      <c r="F77" s="23"/>
      <c r="G77" s="30"/>
    </row>
    <row r="78" spans="2:7" s="1" customFormat="1" ht="11.25" customHeight="1" x14ac:dyDescent="0.25">
      <c r="B78" s="52" t="s">
        <v>40</v>
      </c>
      <c r="C78" s="25">
        <f>+G37</f>
        <v>240000</v>
      </c>
      <c r="D78" s="53">
        <f>(C78/C82)</f>
        <v>0.15616160399205278</v>
      </c>
      <c r="E78" s="23"/>
      <c r="F78" s="23"/>
      <c r="G78" s="30"/>
    </row>
    <row r="79" spans="2:7" s="1" customFormat="1" ht="11.25" customHeight="1" x14ac:dyDescent="0.25">
      <c r="B79" s="52" t="s">
        <v>22</v>
      </c>
      <c r="C79" s="25">
        <f>+G52</f>
        <v>1167685.2</v>
      </c>
      <c r="D79" s="53">
        <f>(C79/C82)</f>
        <v>0.75978164079075394</v>
      </c>
      <c r="E79" s="23"/>
      <c r="F79" s="23"/>
      <c r="G79" s="30"/>
    </row>
    <row r="80" spans="2:7" s="1" customFormat="1" ht="11.25" customHeight="1" x14ac:dyDescent="0.25">
      <c r="B80" s="52" t="s">
        <v>41</v>
      </c>
      <c r="C80" s="27">
        <f>+G57</f>
        <v>56000</v>
      </c>
      <c r="D80" s="53">
        <f>(C80/C82)</f>
        <v>3.6437707598145651E-2</v>
      </c>
      <c r="E80" s="29"/>
      <c r="F80" s="29"/>
      <c r="G80" s="30"/>
    </row>
    <row r="81" spans="2:7" s="1" customFormat="1" ht="11.25" customHeight="1" x14ac:dyDescent="0.25">
      <c r="B81" s="52" t="s">
        <v>42</v>
      </c>
      <c r="C81" s="27">
        <f>+G60</f>
        <v>73184.259999999995</v>
      </c>
      <c r="D81" s="53">
        <f>(C81/C82)</f>
        <v>4.7619047619047616E-2</v>
      </c>
      <c r="E81" s="29"/>
      <c r="F81" s="29"/>
      <c r="G81" s="30"/>
    </row>
    <row r="82" spans="2:7" s="1" customFormat="1" ht="11.25" customHeight="1" thickBot="1" x14ac:dyDescent="0.3">
      <c r="B82" s="54" t="s">
        <v>43</v>
      </c>
      <c r="C82" s="55">
        <f>SUM(C76:C81)</f>
        <v>1536869.46</v>
      </c>
      <c r="D82" s="56">
        <f>SUM(D76:D81)</f>
        <v>1</v>
      </c>
      <c r="E82" s="29"/>
      <c r="F82" s="29"/>
      <c r="G82" s="30"/>
    </row>
    <row r="83" spans="2:7" s="1" customFormat="1" ht="11.25" customHeight="1" x14ac:dyDescent="0.25">
      <c r="B83" s="48"/>
      <c r="C83" s="35"/>
      <c r="D83" s="35"/>
      <c r="E83" s="35"/>
      <c r="F83" s="35"/>
      <c r="G83" s="30"/>
    </row>
    <row r="84" spans="2:7" s="1" customFormat="1" ht="11.25" customHeight="1" x14ac:dyDescent="0.25">
      <c r="B84" s="49"/>
      <c r="C84" s="35"/>
      <c r="D84" s="35"/>
      <c r="E84" s="35"/>
      <c r="F84" s="35"/>
      <c r="G84" s="30"/>
    </row>
    <row r="85" spans="2:7" s="1" customFormat="1" ht="11.25" customHeight="1" thickBot="1" x14ac:dyDescent="0.3">
      <c r="B85" s="61"/>
      <c r="C85" s="62" t="s">
        <v>95</v>
      </c>
      <c r="D85" s="63"/>
      <c r="E85" s="64"/>
      <c r="F85" s="28"/>
      <c r="G85" s="30"/>
    </row>
    <row r="86" spans="2:7" s="1" customFormat="1" ht="11.25" customHeight="1" x14ac:dyDescent="0.25">
      <c r="B86" s="65" t="s">
        <v>97</v>
      </c>
      <c r="C86" s="100">
        <v>60</v>
      </c>
      <c r="D86" s="100">
        <v>70</v>
      </c>
      <c r="E86" s="101">
        <v>80</v>
      </c>
      <c r="F86" s="60"/>
      <c r="G86" s="31"/>
    </row>
    <row r="87" spans="2:7" s="1" customFormat="1" ht="11.25" customHeight="1" thickBot="1" x14ac:dyDescent="0.3">
      <c r="B87" s="54" t="s">
        <v>96</v>
      </c>
      <c r="C87" s="71">
        <f>(G61/C86)</f>
        <v>25614.490999999998</v>
      </c>
      <c r="D87" s="71">
        <f>(G61/D86)</f>
        <v>21955.277999999998</v>
      </c>
      <c r="E87" s="72">
        <f>(G61/E86)</f>
        <v>19210.86825</v>
      </c>
      <c r="F87" s="60"/>
      <c r="G87" s="31"/>
    </row>
    <row r="88" spans="2:7" s="1" customFormat="1" ht="11.25" customHeight="1" x14ac:dyDescent="0.25">
      <c r="B88" s="59" t="s">
        <v>44</v>
      </c>
      <c r="C88" s="32"/>
      <c r="D88" s="32"/>
      <c r="E88" s="32"/>
      <c r="F88" s="32"/>
      <c r="G88" s="32"/>
    </row>
  </sheetData>
  <mergeCells count="9">
    <mergeCell ref="E15:F15"/>
    <mergeCell ref="B17:G17"/>
    <mergeCell ref="B74:C74"/>
    <mergeCell ref="E9:F9"/>
    <mergeCell ref="E10:F10"/>
    <mergeCell ref="E11:F11"/>
    <mergeCell ref="E12:F12"/>
    <mergeCell ref="E13:F13"/>
    <mergeCell ref="E14:F14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2023-02-14T14:48:44Z</dcterms:modified>
</cp:coreProperties>
</file>