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TULIPAN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G25" i="1" l="1"/>
  <c r="G40" i="1"/>
  <c r="G35" i="1"/>
  <c r="G54" i="1"/>
  <c r="G53" i="1"/>
  <c r="G48" i="1"/>
  <c r="G46" i="1"/>
  <c r="G44" i="1"/>
  <c r="G43" i="1"/>
  <c r="G41" i="1"/>
  <c r="G24" i="1"/>
  <c r="G23" i="1"/>
  <c r="G22" i="1"/>
  <c r="G21" i="1"/>
  <c r="G49" i="1" l="1"/>
  <c r="C77" i="1" s="1"/>
  <c r="G36" i="1"/>
  <c r="C76" i="1" s="1"/>
  <c r="G55" i="1"/>
  <c r="G31" i="1"/>
  <c r="C75" i="1" s="1"/>
  <c r="G12" i="1"/>
  <c r="G60" i="1" s="1"/>
  <c r="G26" i="1"/>
  <c r="C74" i="1" s="1"/>
  <c r="G57" i="1" l="1"/>
  <c r="G58" i="1" s="1"/>
  <c r="G59" i="1" l="1"/>
  <c r="C85" i="1" s="1"/>
  <c r="C79" i="1"/>
  <c r="G61" i="1"/>
  <c r="D85" i="1" l="1"/>
  <c r="E85" i="1"/>
  <c r="C80" i="1"/>
  <c r="D79" i="1" s="1"/>
  <c r="D77" i="1" l="1"/>
  <c r="D78" i="1"/>
  <c r="D74" i="1"/>
  <c r="D76" i="1"/>
  <c r="D80" i="1" l="1"/>
</calcChain>
</file>

<file path=xl/sharedStrings.xml><?xml version="1.0" encoding="utf-8"?>
<sst xmlns="http://schemas.openxmlformats.org/spreadsheetml/2006/main" count="138" uniqueCount="99">
  <si>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</si>
  <si>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</si>
  <si>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</si>
  <si>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</si>
  <si>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</si>
  <si>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</si>
  <si>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</si>
  <si>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</si>
  <si>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</si>
  <si>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</si>
  <si>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</si>
  <si>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</si>
  <si>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</si>
  <si>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</si>
  <si>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</si>
  <si>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</si>
  <si>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</si>
  <si>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</si>
  <si>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</si>
  <si>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</si>
  <si>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</si>
  <si>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</si>
  <si>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</si>
  <si>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</si>
  <si>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</si>
  <si>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</si>
  <si>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</si>
  <si>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</si>
  <si>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</si>
  <si>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</si>
  <si>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</si>
  <si>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</si>
  <si>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</si>
  <si>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</si>
  <si>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</si>
  <si>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</si>
  <si>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</si>
  <si>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</si>
  <si>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</si>
  <si>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</si>
  <si>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</si>
  <si>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</si>
  <si>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</si>
  <si>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</si>
  <si>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</si>
  <si>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</si>
  <si>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</si>
  <si>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</si>
  <si>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</si>
  <si>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</si>
  <si>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</si>
  <si>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</si>
  <si>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</si>
  <si>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</si>
  <si>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</si>
  <si>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</si>
  <si>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Ñuble</t>
  </si>
  <si>
    <t>Bulnes-Quillon</t>
  </si>
  <si>
    <t>mercado local</t>
  </si>
  <si>
    <t>FECHA DE PRODUCCI´N</t>
  </si>
  <si>
    <t>Bulnes</t>
  </si>
  <si>
    <t xml:space="preserve">VARIEDAD </t>
  </si>
  <si>
    <t>FERTILIZANTES</t>
  </si>
  <si>
    <t>jh</t>
  </si>
  <si>
    <t>noviembre</t>
  </si>
  <si>
    <t>FLORES</t>
  </si>
  <si>
    <t>TULIPANES</t>
  </si>
  <si>
    <t>junio</t>
  </si>
  <si>
    <t>llenado de bolsas</t>
  </si>
  <si>
    <t>cosecha</t>
  </si>
  <si>
    <t>manejo del cultivo</t>
  </si>
  <si>
    <t>junio-noviembre</t>
  </si>
  <si>
    <t>bulbos</t>
  </si>
  <si>
    <t>abril- mayo</t>
  </si>
  <si>
    <t>kg</t>
  </si>
  <si>
    <t>SFT</t>
  </si>
  <si>
    <t>INSECTICIDA</t>
  </si>
  <si>
    <t>orthene</t>
  </si>
  <si>
    <t>FUNGINCIDA</t>
  </si>
  <si>
    <t>bolsas</t>
  </si>
  <si>
    <t>paquete</t>
  </si>
  <si>
    <t>fletes</t>
  </si>
  <si>
    <t>Anual</t>
  </si>
  <si>
    <t>tralado</t>
  </si>
  <si>
    <t>sustrato</t>
  </si>
  <si>
    <t xml:space="preserve">mayo </t>
  </si>
  <si>
    <t>recolecció sustrato</t>
  </si>
  <si>
    <t>mayo</t>
  </si>
  <si>
    <t>Octubre 2023</t>
  </si>
  <si>
    <t>Salite Potasico</t>
  </si>
  <si>
    <t>JM</t>
  </si>
  <si>
    <t>RENDIMIENTO (varas/HAS.)</t>
  </si>
  <si>
    <t>PRECIO ESPERADO ($/Varas)</t>
  </si>
  <si>
    <t>ESCENARIOS COSTO UNITARIO  ($/varas)</t>
  </si>
  <si>
    <t>Rendimiento (varas/hà)</t>
  </si>
  <si>
    <t>Costo unitario ($/varas) (*)</t>
  </si>
  <si>
    <t>AGOSTO 2023</t>
  </si>
  <si>
    <t>plantacion</t>
  </si>
  <si>
    <t>polyben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</si>
</sst>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0" fillId="0" borderId="21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4" fillId="7" borderId="21" xfId="0" applyFont="1" applyFill="1" applyBorder="1" applyAlignment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56" xfId="0" applyNumberFormat="1" applyFont="1" applyFill="1" applyBorder="1" applyAlignment="1">
      <alignment vertical="center"/>
    </xf>
    <xf numFmtId="3" fontId="19" fillId="0" borderId="55" xfId="0" applyNumberFormat="1" applyFont="1" applyBorder="1"/>
    <xf numFmtId="0" fontId="19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55" xfId="0" applyFont="1" applyFill="1" applyBorder="1"/>
    <xf numFmtId="0" fontId="21" fillId="0" borderId="55" xfId="0" applyFont="1" applyBorder="1" applyAlignment="1">
      <alignment horizontal="center"/>
    </xf>
    <xf numFmtId="3" fontId="18" fillId="0" borderId="55" xfId="1" applyNumberFormat="1" applyFont="1" applyBorder="1" applyAlignment="1">
      <alignment horizontal="right"/>
    </xf>
    <xf numFmtId="0" fontId="19" fillId="0" borderId="55" xfId="0" applyFont="1" applyBorder="1" applyAlignment="1">
      <alignment horizontal="left"/>
    </xf>
    <xf numFmtId="3" fontId="19" fillId="0" borderId="55" xfId="0" applyNumberFormat="1" applyFont="1" applyBorder="1" applyAlignment="1">
      <alignment horizontal="center"/>
    </xf>
    <xf numFmtId="3" fontId="19" fillId="0" borderId="55" xfId="0" applyNumberFormat="1" applyFont="1" applyBorder="1" applyAlignment="1">
      <alignment horizontal="right"/>
    </xf>
    <xf numFmtId="0" fontId="22" fillId="1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center"/>
    </xf>
    <xf numFmtId="3" fontId="19" fillId="10" borderId="55" xfId="0" applyNumberFormat="1" applyFont="1" applyFill="1" applyBorder="1" applyAlignment="1">
      <alignment horizontal="center"/>
    </xf>
    <xf numFmtId="3" fontId="19" fillId="10" borderId="55" xfId="0" applyNumberFormat="1" applyFont="1" applyFill="1" applyBorder="1" applyAlignment="1">
      <alignment horizontal="right"/>
    </xf>
    <xf numFmtId="167" fontId="18" fillId="10" borderId="55" xfId="0" applyNumberFormat="1" applyFont="1" applyFill="1" applyBorder="1"/>
    <xf numFmtId="0" fontId="19" fillId="10" borderId="55" xfId="0" applyFont="1" applyFill="1" applyBorder="1" applyAlignment="1">
      <alignment horizontal="left"/>
    </xf>
    <xf numFmtId="0" fontId="18" fillId="0" borderId="55" xfId="0" applyFont="1" applyBorder="1" applyAlignment="1">
      <alignment horizontal="left"/>
    </xf>
    <xf numFmtId="3" fontId="18" fillId="0" borderId="55" xfId="0" applyNumberFormat="1" applyFont="1" applyBorder="1" applyAlignment="1">
      <alignment horizontal="center"/>
    </xf>
    <xf numFmtId="167" fontId="18" fillId="0" borderId="55" xfId="0" applyNumberFormat="1" applyFont="1" applyBorder="1" applyAlignment="1">
      <alignment horizontal="right"/>
    </xf>
    <xf numFmtId="3" fontId="18" fillId="0" borderId="55" xfId="0" applyNumberFormat="1" applyFont="1" applyBorder="1" applyAlignment="1">
      <alignment horizontal="right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6"/>
  <sheetViews>
    <sheetView showGridLines="0" tabSelected="1" topLeftCell="A70" workbookViewId="0">
      <selection activeCell="F81" sqref="F81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65</v>
      </c>
      <c r="D9" s="8"/>
      <c r="E9" s="150" t="s">
        <v>91</v>
      </c>
      <c r="F9" s="151"/>
      <c r="G9" s="9">
        <v>4500</v>
      </c>
    </row>
    <row r="10" spans="1:7" ht="26.25" customHeight="1">
      <c r="A10" s="5"/>
      <c r="B10" s="10" t="s">
        <v>61</v>
      </c>
      <c r="C10" s="11" t="s">
        <v>66</v>
      </c>
      <c r="D10" s="12"/>
      <c r="E10" s="148" t="s">
        <v>1</v>
      </c>
      <c r="F10" s="149"/>
      <c r="G10" s="13" t="s">
        <v>88</v>
      </c>
    </row>
    <row r="11" spans="1:7" ht="18" customHeight="1">
      <c r="A11" s="5"/>
      <c r="B11" s="10" t="s">
        <v>2</v>
      </c>
      <c r="C11" s="13" t="s">
        <v>3</v>
      </c>
      <c r="D11" s="12"/>
      <c r="E11" s="148" t="s">
        <v>92</v>
      </c>
      <c r="F11" s="149"/>
      <c r="G11" s="14">
        <v>1000</v>
      </c>
    </row>
    <row r="12" spans="1:7" ht="11.25" customHeight="1">
      <c r="A12" s="5"/>
      <c r="B12" s="10" t="s">
        <v>4</v>
      </c>
      <c r="C12" s="15" t="s">
        <v>56</v>
      </c>
      <c r="D12" s="12"/>
      <c r="E12" s="16" t="s">
        <v>5</v>
      </c>
      <c r="F12" s="17"/>
      <c r="G12" s="18">
        <f>(G9*G11)</f>
        <v>4500000</v>
      </c>
    </row>
    <row r="13" spans="1:7" ht="11.25" customHeight="1">
      <c r="A13" s="5"/>
      <c r="B13" s="10" t="s">
        <v>6</v>
      </c>
      <c r="C13" s="13" t="s">
        <v>60</v>
      </c>
      <c r="D13" s="12"/>
      <c r="E13" s="148" t="s">
        <v>7</v>
      </c>
      <c r="F13" s="149"/>
      <c r="G13" s="13" t="s">
        <v>58</v>
      </c>
    </row>
    <row r="14" spans="1:7" ht="13.5" customHeight="1">
      <c r="A14" s="5"/>
      <c r="B14" s="10" t="s">
        <v>8</v>
      </c>
      <c r="C14" s="13" t="s">
        <v>57</v>
      </c>
      <c r="D14" s="12"/>
      <c r="E14" s="148" t="s">
        <v>59</v>
      </c>
      <c r="F14" s="149"/>
      <c r="G14" s="13" t="s">
        <v>96</v>
      </c>
    </row>
    <row r="15" spans="1:7" ht="25.5" customHeight="1">
      <c r="A15" s="5"/>
      <c r="B15" s="10" t="s">
        <v>9</v>
      </c>
      <c r="C15" s="19">
        <v>44932</v>
      </c>
      <c r="D15" s="12"/>
      <c r="E15" s="152" t="s">
        <v>10</v>
      </c>
      <c r="F15" s="153"/>
      <c r="G15" s="15" t="s">
        <v>11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4" t="s">
        <v>12</v>
      </c>
      <c r="C17" s="155"/>
      <c r="D17" s="155"/>
      <c r="E17" s="155"/>
      <c r="F17" s="155"/>
      <c r="G17" s="155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8" customHeight="1">
      <c r="A21" s="25"/>
      <c r="B21" s="133" t="s">
        <v>97</v>
      </c>
      <c r="C21" s="127" t="s">
        <v>63</v>
      </c>
      <c r="D21" s="127">
        <v>2</v>
      </c>
      <c r="E21" s="134" t="s">
        <v>67</v>
      </c>
      <c r="F21" s="135">
        <v>20000</v>
      </c>
      <c r="G21" s="144">
        <f>F21*D21</f>
        <v>40000</v>
      </c>
    </row>
    <row r="22" spans="1:7" ht="12.75" customHeight="1">
      <c r="A22" s="25"/>
      <c r="B22" s="133" t="s">
        <v>68</v>
      </c>
      <c r="C22" s="127" t="s">
        <v>63</v>
      </c>
      <c r="D22" s="127">
        <v>4</v>
      </c>
      <c r="E22" s="134" t="s">
        <v>67</v>
      </c>
      <c r="F22" s="135">
        <v>20000</v>
      </c>
      <c r="G22" s="144">
        <f>F22*D22</f>
        <v>80000</v>
      </c>
    </row>
    <row r="23" spans="1:7" ht="12.75" customHeight="1">
      <c r="A23" s="25"/>
      <c r="B23" s="133" t="s">
        <v>69</v>
      </c>
      <c r="C23" s="127" t="s">
        <v>63</v>
      </c>
      <c r="D23" s="127">
        <v>10</v>
      </c>
      <c r="E23" s="134" t="s">
        <v>64</v>
      </c>
      <c r="F23" s="135">
        <v>20000</v>
      </c>
      <c r="G23" s="144">
        <f>F23*D23</f>
        <v>200000</v>
      </c>
    </row>
    <row r="24" spans="1:7" ht="12.75" customHeight="1">
      <c r="A24" s="25"/>
      <c r="B24" s="133" t="s">
        <v>70</v>
      </c>
      <c r="C24" s="127" t="s">
        <v>63</v>
      </c>
      <c r="D24" s="127">
        <v>10</v>
      </c>
      <c r="E24" s="134" t="s">
        <v>71</v>
      </c>
      <c r="F24" s="135">
        <v>20000</v>
      </c>
      <c r="G24" s="144">
        <f>F24*D24</f>
        <v>200000</v>
      </c>
    </row>
    <row r="25" spans="1:7" ht="12.75" customHeight="1">
      <c r="A25" s="25"/>
      <c r="B25" s="133" t="s">
        <v>86</v>
      </c>
      <c r="C25" s="129" t="s">
        <v>63</v>
      </c>
      <c r="D25" s="127">
        <v>10</v>
      </c>
      <c r="E25" s="127" t="s">
        <v>87</v>
      </c>
      <c r="F25" s="135">
        <v>20000</v>
      </c>
      <c r="G25" s="145">
        <f>F25*D25</f>
        <v>200000</v>
      </c>
    </row>
    <row r="26" spans="1:7" ht="12.75" customHeight="1">
      <c r="A26" s="25"/>
      <c r="B26" s="33" t="s">
        <v>20</v>
      </c>
      <c r="C26" s="34"/>
      <c r="D26" s="34"/>
      <c r="E26" s="34"/>
      <c r="F26" s="35"/>
      <c r="G26" s="36">
        <f>SUM(G21:G25)</f>
        <v>720000</v>
      </c>
    </row>
    <row r="27" spans="1:7" ht="12" customHeight="1">
      <c r="A27" s="2"/>
      <c r="B27" s="26"/>
      <c r="C27" s="28"/>
      <c r="D27" s="28"/>
      <c r="E27" s="28"/>
      <c r="F27" s="37"/>
      <c r="G27" s="37"/>
    </row>
    <row r="28" spans="1:7" ht="12" customHeight="1">
      <c r="A28" s="5"/>
      <c r="B28" s="38" t="s">
        <v>21</v>
      </c>
      <c r="C28" s="39"/>
      <c r="D28" s="40"/>
      <c r="E28" s="40"/>
      <c r="F28" s="41"/>
      <c r="G28" s="41"/>
    </row>
    <row r="29" spans="1:7" ht="24" customHeight="1">
      <c r="A29" s="5"/>
      <c r="B29" s="42" t="s">
        <v>14</v>
      </c>
      <c r="C29" s="43" t="s">
        <v>15</v>
      </c>
      <c r="D29" s="43" t="s">
        <v>16</v>
      </c>
      <c r="E29" s="42" t="s">
        <v>17</v>
      </c>
      <c r="F29" s="43" t="s">
        <v>18</v>
      </c>
      <c r="G29" s="42" t="s">
        <v>19</v>
      </c>
    </row>
    <row r="30" spans="1:7" ht="12" customHeight="1">
      <c r="A30" s="5"/>
      <c r="B30" s="44"/>
      <c r="C30" s="45"/>
      <c r="D30" s="45"/>
      <c r="E30" s="45"/>
      <c r="F30" s="120"/>
      <c r="G30" s="120"/>
    </row>
    <row r="31" spans="1:7" ht="12" customHeight="1">
      <c r="A31" s="5"/>
      <c r="B31" s="46" t="s">
        <v>22</v>
      </c>
      <c r="C31" s="47"/>
      <c r="D31" s="47"/>
      <c r="E31" s="47"/>
      <c r="F31" s="48"/>
      <c r="G31" s="121">
        <f>SUM(G30)</f>
        <v>0</v>
      </c>
    </row>
    <row r="32" spans="1:7" ht="12" customHeight="1">
      <c r="A32" s="2"/>
      <c r="B32" s="49"/>
      <c r="C32" s="50"/>
      <c r="D32" s="50"/>
      <c r="E32" s="50"/>
      <c r="F32" s="51"/>
      <c r="G32" s="51"/>
    </row>
    <row r="33" spans="1:11" ht="12" customHeight="1">
      <c r="A33" s="5"/>
      <c r="B33" s="38" t="s">
        <v>23</v>
      </c>
      <c r="C33" s="39"/>
      <c r="D33" s="40"/>
      <c r="E33" s="40"/>
      <c r="F33" s="41"/>
      <c r="G33" s="41"/>
    </row>
    <row r="34" spans="1:11" ht="24" customHeight="1">
      <c r="A34" s="5"/>
      <c r="B34" s="52" t="s">
        <v>14</v>
      </c>
      <c r="C34" s="52" t="s">
        <v>15</v>
      </c>
      <c r="D34" s="52" t="s">
        <v>16</v>
      </c>
      <c r="E34" s="52" t="s">
        <v>17</v>
      </c>
      <c r="F34" s="53" t="s">
        <v>18</v>
      </c>
      <c r="G34" s="52" t="s">
        <v>19</v>
      </c>
    </row>
    <row r="35" spans="1:11" ht="12.75" customHeight="1">
      <c r="A35" s="75"/>
      <c r="B35" s="130" t="s">
        <v>83</v>
      </c>
      <c r="C35" s="128" t="s">
        <v>90</v>
      </c>
      <c r="D35" s="127">
        <v>0.25</v>
      </c>
      <c r="E35" s="131" t="s">
        <v>67</v>
      </c>
      <c r="F35" s="126">
        <v>400000</v>
      </c>
      <c r="G35" s="132">
        <f>+D35*F35</f>
        <v>100000</v>
      </c>
    </row>
    <row r="36" spans="1:11" ht="12.75" customHeight="1">
      <c r="A36" s="5"/>
      <c r="B36" s="54" t="s">
        <v>24</v>
      </c>
      <c r="C36" s="55"/>
      <c r="D36" s="55"/>
      <c r="E36" s="55"/>
      <c r="F36" s="56"/>
      <c r="G36" s="57">
        <f>SUM(G35:G35)</f>
        <v>100000</v>
      </c>
    </row>
    <row r="37" spans="1:11" ht="12" customHeight="1">
      <c r="A37" s="2"/>
      <c r="B37" s="49"/>
      <c r="C37" s="50"/>
      <c r="D37" s="50"/>
      <c r="E37" s="50"/>
      <c r="F37" s="51"/>
      <c r="G37" s="51"/>
    </row>
    <row r="38" spans="1:11" ht="12" customHeight="1">
      <c r="A38" s="5"/>
      <c r="B38" s="38" t="s">
        <v>25</v>
      </c>
      <c r="C38" s="39"/>
      <c r="D38" s="40"/>
      <c r="E38" s="40"/>
      <c r="F38" s="41"/>
      <c r="G38" s="41"/>
    </row>
    <row r="39" spans="1:11" ht="24" customHeight="1">
      <c r="A39" s="5"/>
      <c r="B39" s="53" t="s">
        <v>26</v>
      </c>
      <c r="C39" s="53" t="s">
        <v>27</v>
      </c>
      <c r="D39" s="53" t="s">
        <v>28</v>
      </c>
      <c r="E39" s="53" t="s">
        <v>17</v>
      </c>
      <c r="F39" s="53" t="s">
        <v>18</v>
      </c>
      <c r="G39" s="53" t="s">
        <v>19</v>
      </c>
      <c r="K39" s="119"/>
    </row>
    <row r="40" spans="1:11" ht="12.75" customHeight="1">
      <c r="A40" s="25"/>
      <c r="B40" s="136" t="s">
        <v>84</v>
      </c>
      <c r="C40" s="137" t="s">
        <v>74</v>
      </c>
      <c r="D40" s="137">
        <v>3000</v>
      </c>
      <c r="E40" s="138" t="s">
        <v>85</v>
      </c>
      <c r="F40" s="139">
        <v>100</v>
      </c>
      <c r="G40" s="140">
        <f>+D40*F40</f>
        <v>300000</v>
      </c>
      <c r="K40" s="119"/>
    </row>
    <row r="41" spans="1:11" ht="12.75" customHeight="1">
      <c r="A41" s="25"/>
      <c r="B41" s="141" t="s">
        <v>72</v>
      </c>
      <c r="C41" s="137" t="s">
        <v>15</v>
      </c>
      <c r="D41" s="137">
        <v>5000</v>
      </c>
      <c r="E41" s="138" t="s">
        <v>73</v>
      </c>
      <c r="F41" s="139">
        <v>250</v>
      </c>
      <c r="G41" s="140">
        <f>F41*D41</f>
        <v>1250000</v>
      </c>
    </row>
    <row r="42" spans="1:11" ht="12.75" customHeight="1">
      <c r="A42" s="25"/>
      <c r="B42" s="136" t="s">
        <v>62</v>
      </c>
      <c r="C42" s="137"/>
      <c r="D42" s="137"/>
      <c r="E42" s="138"/>
      <c r="F42" s="139"/>
      <c r="G42" s="140"/>
    </row>
    <row r="43" spans="1:11" ht="12.75" customHeight="1">
      <c r="A43" s="25"/>
      <c r="B43" s="141" t="s">
        <v>89</v>
      </c>
      <c r="C43" s="137" t="s">
        <v>74</v>
      </c>
      <c r="D43" s="137">
        <v>25</v>
      </c>
      <c r="E43" s="138" t="s">
        <v>73</v>
      </c>
      <c r="F43" s="139">
        <v>1919</v>
      </c>
      <c r="G43" s="140">
        <f>F43*D43</f>
        <v>47975</v>
      </c>
    </row>
    <row r="44" spans="1:11" ht="12.75" customHeight="1">
      <c r="A44" s="25"/>
      <c r="B44" s="141" t="s">
        <v>75</v>
      </c>
      <c r="C44" s="137" t="s">
        <v>74</v>
      </c>
      <c r="D44" s="137">
        <v>25</v>
      </c>
      <c r="E44" s="138" t="s">
        <v>73</v>
      </c>
      <c r="F44" s="139">
        <v>1399</v>
      </c>
      <c r="G44" s="140">
        <f>F44*D44</f>
        <v>34975</v>
      </c>
    </row>
    <row r="45" spans="1:11" ht="12.75" customHeight="1">
      <c r="A45" s="25"/>
      <c r="B45" s="136" t="s">
        <v>76</v>
      </c>
      <c r="C45" s="137"/>
      <c r="D45" s="137"/>
      <c r="E45" s="138"/>
      <c r="F45" s="139"/>
      <c r="G45" s="140"/>
    </row>
    <row r="46" spans="1:11" ht="12.75" customHeight="1">
      <c r="A46" s="25"/>
      <c r="B46" s="141" t="s">
        <v>77</v>
      </c>
      <c r="C46" s="137" t="s">
        <v>74</v>
      </c>
      <c r="D46" s="137">
        <v>1</v>
      </c>
      <c r="E46" s="138" t="s">
        <v>73</v>
      </c>
      <c r="F46" s="139">
        <v>30000</v>
      </c>
      <c r="G46" s="140">
        <f>F46*D46</f>
        <v>30000</v>
      </c>
    </row>
    <row r="47" spans="1:11" ht="12.75" customHeight="1">
      <c r="A47" s="25"/>
      <c r="B47" s="136" t="s">
        <v>78</v>
      </c>
      <c r="C47" s="137"/>
      <c r="D47" s="137"/>
      <c r="E47" s="138"/>
      <c r="F47" s="139"/>
      <c r="G47" s="140"/>
    </row>
    <row r="48" spans="1:11" ht="12.75" customHeight="1">
      <c r="A48" s="25"/>
      <c r="B48" s="141" t="s">
        <v>98</v>
      </c>
      <c r="C48" s="137" t="s">
        <v>74</v>
      </c>
      <c r="D48" s="137">
        <v>1</v>
      </c>
      <c r="E48" s="138" t="s">
        <v>73</v>
      </c>
      <c r="F48" s="139">
        <v>19600</v>
      </c>
      <c r="G48" s="140">
        <f>F48*D48</f>
        <v>19600</v>
      </c>
    </row>
    <row r="49" spans="1:7" ht="13.5" customHeight="1">
      <c r="A49" s="5"/>
      <c r="B49" s="58" t="s">
        <v>29</v>
      </c>
      <c r="C49" s="59"/>
      <c r="D49" s="59"/>
      <c r="E49" s="59"/>
      <c r="F49" s="60"/>
      <c r="G49" s="61">
        <f>SUM(G40:G48)</f>
        <v>1682550</v>
      </c>
    </row>
    <row r="50" spans="1:7" ht="12" customHeight="1">
      <c r="A50" s="2"/>
      <c r="B50" s="49"/>
      <c r="C50" s="50"/>
      <c r="D50" s="50"/>
      <c r="E50" s="62"/>
      <c r="F50" s="51"/>
      <c r="G50" s="51"/>
    </row>
    <row r="51" spans="1:7" ht="12" customHeight="1">
      <c r="A51" s="5"/>
      <c r="B51" s="38" t="s">
        <v>30</v>
      </c>
      <c r="C51" s="39"/>
      <c r="D51" s="40"/>
      <c r="E51" s="40"/>
      <c r="F51" s="41"/>
      <c r="G51" s="41"/>
    </row>
    <row r="52" spans="1:7" ht="24" customHeight="1">
      <c r="A52" s="5"/>
      <c r="B52" s="52" t="s">
        <v>31</v>
      </c>
      <c r="C52" s="53" t="s">
        <v>27</v>
      </c>
      <c r="D52" s="53" t="s">
        <v>28</v>
      </c>
      <c r="E52" s="52" t="s">
        <v>17</v>
      </c>
      <c r="F52" s="53" t="s">
        <v>18</v>
      </c>
      <c r="G52" s="52" t="s">
        <v>19</v>
      </c>
    </row>
    <row r="53" spans="1:7" ht="12.75" customHeight="1">
      <c r="A53" s="25"/>
      <c r="B53" s="141" t="s">
        <v>79</v>
      </c>
      <c r="C53" s="137" t="s">
        <v>80</v>
      </c>
      <c r="D53" s="137">
        <v>16</v>
      </c>
      <c r="E53" s="138" t="s">
        <v>73</v>
      </c>
      <c r="F53" s="139">
        <v>4000</v>
      </c>
      <c r="G53" s="140">
        <f>+D53*F53</f>
        <v>64000</v>
      </c>
    </row>
    <row r="54" spans="1:7" ht="12.75" customHeight="1">
      <c r="A54" s="75"/>
      <c r="B54" s="142" t="s">
        <v>81</v>
      </c>
      <c r="C54" s="129" t="s">
        <v>15</v>
      </c>
      <c r="D54" s="129">
        <v>2</v>
      </c>
      <c r="E54" s="143" t="s">
        <v>82</v>
      </c>
      <c r="F54" s="143">
        <v>50000</v>
      </c>
      <c r="G54" s="126">
        <f>+D54*F54</f>
        <v>100000</v>
      </c>
    </row>
    <row r="55" spans="1:7" ht="13.5" customHeight="1">
      <c r="A55" s="5"/>
      <c r="B55" s="122" t="s">
        <v>32</v>
      </c>
      <c r="C55" s="123"/>
      <c r="D55" s="123"/>
      <c r="E55" s="123"/>
      <c r="F55" s="124"/>
      <c r="G55" s="125">
        <f>SUM(G53)</f>
        <v>64000</v>
      </c>
    </row>
    <row r="56" spans="1:7" ht="12" customHeight="1">
      <c r="A56" s="2"/>
      <c r="B56" s="78"/>
      <c r="C56" s="78"/>
      <c r="D56" s="78"/>
      <c r="E56" s="78"/>
      <c r="F56" s="79"/>
      <c r="G56" s="79"/>
    </row>
    <row r="57" spans="1:7" ht="12" customHeight="1">
      <c r="A57" s="75"/>
      <c r="B57" s="80" t="s">
        <v>33</v>
      </c>
      <c r="C57" s="81"/>
      <c r="D57" s="81"/>
      <c r="E57" s="81"/>
      <c r="F57" s="81"/>
      <c r="G57" s="82">
        <f>G26+G31+G36+G49+G55</f>
        <v>2566550</v>
      </c>
    </row>
    <row r="58" spans="1:7" ht="12" customHeight="1">
      <c r="A58" s="75"/>
      <c r="B58" s="83" t="s">
        <v>34</v>
      </c>
      <c r="C58" s="64"/>
      <c r="D58" s="64"/>
      <c r="E58" s="64"/>
      <c r="F58" s="64"/>
      <c r="G58" s="84">
        <f>G57*0.05</f>
        <v>128327.5</v>
      </c>
    </row>
    <row r="59" spans="1:7" ht="12" customHeight="1">
      <c r="A59" s="75"/>
      <c r="B59" s="85" t="s">
        <v>35</v>
      </c>
      <c r="C59" s="63"/>
      <c r="D59" s="63"/>
      <c r="E59" s="63"/>
      <c r="F59" s="63"/>
      <c r="G59" s="86">
        <f>G58+G57</f>
        <v>2694877.5</v>
      </c>
    </row>
    <row r="60" spans="1:7" ht="12" customHeight="1">
      <c r="A60" s="75"/>
      <c r="B60" s="83" t="s">
        <v>36</v>
      </c>
      <c r="C60" s="64"/>
      <c r="D60" s="64"/>
      <c r="E60" s="64"/>
      <c r="F60" s="64"/>
      <c r="G60" s="84">
        <f>G12</f>
        <v>4500000</v>
      </c>
    </row>
    <row r="61" spans="1:7" ht="12" customHeight="1">
      <c r="A61" s="75"/>
      <c r="B61" s="87" t="s">
        <v>37</v>
      </c>
      <c r="C61" s="88"/>
      <c r="D61" s="88"/>
      <c r="E61" s="88"/>
      <c r="F61" s="88"/>
      <c r="G61" s="89">
        <f>G60-G59</f>
        <v>1805122.5</v>
      </c>
    </row>
    <row r="62" spans="1:7" ht="12" customHeight="1">
      <c r="A62" s="75"/>
      <c r="B62" s="76" t="s">
        <v>38</v>
      </c>
      <c r="C62" s="77"/>
      <c r="D62" s="77"/>
      <c r="E62" s="77"/>
      <c r="F62" s="77"/>
      <c r="G62" s="72"/>
    </row>
    <row r="63" spans="1:7" ht="12.75" customHeight="1" thickBot="1">
      <c r="A63" s="75"/>
      <c r="B63" s="90"/>
      <c r="C63" s="77"/>
      <c r="D63" s="77"/>
      <c r="E63" s="77"/>
      <c r="F63" s="77"/>
      <c r="G63" s="72"/>
    </row>
    <row r="64" spans="1:7" ht="12" customHeight="1">
      <c r="A64" s="75"/>
      <c r="B64" s="102" t="s">
        <v>39</v>
      </c>
      <c r="C64" s="103"/>
      <c r="D64" s="103"/>
      <c r="E64" s="103"/>
      <c r="F64" s="104"/>
      <c r="G64" s="72"/>
    </row>
    <row r="65" spans="1:7" ht="12" customHeight="1">
      <c r="A65" s="75"/>
      <c r="B65" s="105" t="s">
        <v>40</v>
      </c>
      <c r="C65" s="74"/>
      <c r="D65" s="74"/>
      <c r="E65" s="74"/>
      <c r="F65" s="106"/>
      <c r="G65" s="72"/>
    </row>
    <row r="66" spans="1:7" ht="12" customHeight="1">
      <c r="A66" s="75"/>
      <c r="B66" s="105" t="s">
        <v>41</v>
      </c>
      <c r="C66" s="74"/>
      <c r="D66" s="74"/>
      <c r="E66" s="74"/>
      <c r="F66" s="106"/>
      <c r="G66" s="72"/>
    </row>
    <row r="67" spans="1:7" ht="12" customHeight="1">
      <c r="A67" s="75"/>
      <c r="B67" s="105" t="s">
        <v>42</v>
      </c>
      <c r="C67" s="74"/>
      <c r="D67" s="74"/>
      <c r="E67" s="74"/>
      <c r="F67" s="106"/>
      <c r="G67" s="72"/>
    </row>
    <row r="68" spans="1:7" ht="12" customHeight="1">
      <c r="A68" s="75"/>
      <c r="B68" s="105" t="s">
        <v>43</v>
      </c>
      <c r="C68" s="74"/>
      <c r="D68" s="74"/>
      <c r="E68" s="74"/>
      <c r="F68" s="106"/>
      <c r="G68" s="72"/>
    </row>
    <row r="69" spans="1:7" ht="12" customHeight="1">
      <c r="A69" s="75"/>
      <c r="B69" s="105" t="s">
        <v>44</v>
      </c>
      <c r="C69" s="74"/>
      <c r="D69" s="74"/>
      <c r="E69" s="74"/>
      <c r="F69" s="106"/>
      <c r="G69" s="72"/>
    </row>
    <row r="70" spans="1:7" ht="12.75" customHeight="1" thickBot="1">
      <c r="A70" s="75"/>
      <c r="B70" s="107" t="s">
        <v>45</v>
      </c>
      <c r="C70" s="108"/>
      <c r="D70" s="108"/>
      <c r="E70" s="108"/>
      <c r="F70" s="109"/>
      <c r="G70" s="72"/>
    </row>
    <row r="71" spans="1:7" ht="12.75" customHeight="1">
      <c r="A71" s="75"/>
      <c r="B71" s="100"/>
      <c r="C71" s="74"/>
      <c r="D71" s="74"/>
      <c r="E71" s="74"/>
      <c r="F71" s="74"/>
      <c r="G71" s="72"/>
    </row>
    <row r="72" spans="1:7" ht="15" customHeight="1" thickBot="1">
      <c r="A72" s="75"/>
      <c r="B72" s="146" t="s">
        <v>46</v>
      </c>
      <c r="C72" s="147"/>
      <c r="D72" s="99"/>
      <c r="E72" s="66"/>
      <c r="F72" s="66"/>
      <c r="G72" s="72"/>
    </row>
    <row r="73" spans="1:7" ht="12" customHeight="1">
      <c r="A73" s="75"/>
      <c r="B73" s="92" t="s">
        <v>31</v>
      </c>
      <c r="C73" s="67" t="s">
        <v>47</v>
      </c>
      <c r="D73" s="93" t="s">
        <v>48</v>
      </c>
      <c r="E73" s="66"/>
      <c r="F73" s="66"/>
      <c r="G73" s="72"/>
    </row>
    <row r="74" spans="1:7" ht="12" customHeight="1">
      <c r="A74" s="75"/>
      <c r="B74" s="94" t="s">
        <v>49</v>
      </c>
      <c r="C74" s="68">
        <f>G26</f>
        <v>720000</v>
      </c>
      <c r="D74" s="95">
        <f>(C74/C80)</f>
        <v>0.26717355427101974</v>
      </c>
      <c r="E74" s="66"/>
      <c r="F74" s="66"/>
      <c r="G74" s="72"/>
    </row>
    <row r="75" spans="1:7" ht="12" customHeight="1">
      <c r="A75" s="75"/>
      <c r="B75" s="94" t="s">
        <v>50</v>
      </c>
      <c r="C75" s="68">
        <f>G31</f>
        <v>0</v>
      </c>
      <c r="D75" s="95">
        <v>0</v>
      </c>
      <c r="E75" s="66"/>
      <c r="F75" s="66"/>
      <c r="G75" s="72"/>
    </row>
    <row r="76" spans="1:7" ht="12" customHeight="1">
      <c r="A76" s="75"/>
      <c r="B76" s="94" t="s">
        <v>51</v>
      </c>
      <c r="C76" s="68">
        <f>G36</f>
        <v>100000</v>
      </c>
      <c r="D76" s="95">
        <f>(C76/C80)</f>
        <v>3.7107438093197186E-2</v>
      </c>
      <c r="E76" s="66"/>
      <c r="F76" s="66"/>
      <c r="G76" s="72"/>
    </row>
    <row r="77" spans="1:7" ht="12" customHeight="1">
      <c r="A77" s="75"/>
      <c r="B77" s="94" t="s">
        <v>26</v>
      </c>
      <c r="C77" s="68">
        <f>G49</f>
        <v>1682550</v>
      </c>
      <c r="D77" s="95">
        <f>(C77/C80)</f>
        <v>0.62435119963708929</v>
      </c>
      <c r="E77" s="66"/>
      <c r="F77" s="66"/>
      <c r="G77" s="72"/>
    </row>
    <row r="78" spans="1:7" ht="12" customHeight="1">
      <c r="A78" s="75"/>
      <c r="B78" s="94" t="s">
        <v>52</v>
      </c>
      <c r="C78" s="69">
        <f>G55</f>
        <v>64000</v>
      </c>
      <c r="D78" s="95">
        <f>(C78/C80)</f>
        <v>2.3748760379646201E-2</v>
      </c>
      <c r="E78" s="71"/>
      <c r="F78" s="71"/>
      <c r="G78" s="72"/>
    </row>
    <row r="79" spans="1:7" ht="12" customHeight="1">
      <c r="A79" s="75"/>
      <c r="B79" s="94" t="s">
        <v>53</v>
      </c>
      <c r="C79" s="69">
        <f>G58</f>
        <v>128327.5</v>
      </c>
      <c r="D79" s="95">
        <f>(C79/C80)</f>
        <v>4.7619047619047616E-2</v>
      </c>
      <c r="E79" s="71"/>
      <c r="F79" s="71"/>
      <c r="G79" s="72"/>
    </row>
    <row r="80" spans="1:7" ht="12.75" customHeight="1" thickBot="1">
      <c r="A80" s="75"/>
      <c r="B80" s="96" t="s">
        <v>54</v>
      </c>
      <c r="C80" s="97">
        <f>SUM(C74:C79)</f>
        <v>2694877.5</v>
      </c>
      <c r="D80" s="98">
        <f>SUM(D74:D79)</f>
        <v>1</v>
      </c>
      <c r="E80" s="71"/>
      <c r="F80" s="71"/>
      <c r="G80" s="72"/>
    </row>
    <row r="81" spans="1:7" ht="12" customHeight="1">
      <c r="A81" s="75"/>
      <c r="B81" s="90"/>
      <c r="C81" s="77"/>
      <c r="D81" s="77"/>
      <c r="E81" s="77"/>
      <c r="F81" s="77"/>
      <c r="G81" s="72"/>
    </row>
    <row r="82" spans="1:7" ht="12.75" customHeight="1">
      <c r="A82" s="75"/>
      <c r="B82" s="91"/>
      <c r="C82" s="77"/>
      <c r="D82" s="77"/>
      <c r="E82" s="77"/>
      <c r="F82" s="77"/>
      <c r="G82" s="72"/>
    </row>
    <row r="83" spans="1:7" ht="12" customHeight="1" thickBot="1">
      <c r="A83" s="65"/>
      <c r="B83" s="111"/>
      <c r="C83" s="112" t="s">
        <v>93</v>
      </c>
      <c r="D83" s="113"/>
      <c r="E83" s="114"/>
      <c r="F83" s="70"/>
      <c r="G83" s="72"/>
    </row>
    <row r="84" spans="1:7" ht="12" customHeight="1">
      <c r="A84" s="75"/>
      <c r="B84" s="115" t="s">
        <v>94</v>
      </c>
      <c r="C84" s="116">
        <v>4500</v>
      </c>
      <c r="D84" s="116">
        <v>1000</v>
      </c>
      <c r="E84" s="117">
        <v>4600</v>
      </c>
      <c r="F84" s="110"/>
      <c r="G84" s="73"/>
    </row>
    <row r="85" spans="1:7" ht="12.75" customHeight="1" thickBot="1">
      <c r="A85" s="75"/>
      <c r="B85" s="96" t="s">
        <v>95</v>
      </c>
      <c r="C85" s="97">
        <f>(G59/C84)</f>
        <v>598.86166666666668</v>
      </c>
      <c r="D85" s="97">
        <f>(G59/D84)</f>
        <v>2694.8775000000001</v>
      </c>
      <c r="E85" s="118">
        <f>(G59/E84)</f>
        <v>585.84293478260872</v>
      </c>
      <c r="F85" s="110"/>
      <c r="G85" s="73"/>
    </row>
    <row r="86" spans="1:7" ht="15.6" customHeight="1">
      <c r="A86" s="75"/>
      <c r="B86" s="101" t="s">
        <v>55</v>
      </c>
      <c r="C86" s="74"/>
      <c r="D86" s="74"/>
      <c r="E86" s="74"/>
      <c r="F86" s="74"/>
      <c r="G86" s="7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TULIPANES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Gutiérrez Quintana Pedro Manuel</cp:lastModifiedBy>
  <dcterms:created xsi:type="dcterms:W3CDTF">2020-11-27T12:49:26Z</dcterms:created>
  <dcterms:modified xsi:type="dcterms:W3CDTF">2023-03-22T15:48:12Z</dcterms:modified>
</cp:coreProperties>
</file>