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maldonado\Desktop\FICHAS TECNICAS 2023\Costos Para Fichas\Ficha Tecnica A Norte 2023-2024\"/>
    </mc:Choice>
  </mc:AlternateContent>
  <bookViews>
    <workbookView xWindow="0" yWindow="0" windowWidth="25200" windowHeight="11385"/>
  </bookViews>
  <sheets>
    <sheet name="TUNA RIEGO EVENTUAL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G53" i="1" l="1"/>
  <c r="G48" i="1" l="1"/>
  <c r="G47" i="1"/>
  <c r="G46" i="1"/>
  <c r="G45" i="1"/>
  <c r="G43" i="1"/>
  <c r="G42" i="1"/>
  <c r="G36" i="1" l="1"/>
  <c r="G12" i="1" l="1"/>
  <c r="G23" i="1" l="1"/>
  <c r="G24" i="1"/>
  <c r="G25" i="1"/>
  <c r="G26" i="1"/>
  <c r="G22" i="1"/>
  <c r="G27" i="1" l="1"/>
  <c r="C73" i="1" s="1"/>
  <c r="G32" i="1" l="1"/>
  <c r="G54" i="1"/>
  <c r="C77" i="1" s="1"/>
  <c r="G59" i="1"/>
  <c r="G49" i="1" l="1"/>
  <c r="C76" i="1" s="1"/>
  <c r="G37" i="1"/>
  <c r="C75" i="1" s="1"/>
  <c r="G56" i="1" l="1"/>
  <c r="G57" i="1" s="1"/>
  <c r="G58" i="1" l="1"/>
  <c r="D84" i="1" s="1"/>
  <c r="C78" i="1"/>
  <c r="G60" i="1" l="1"/>
  <c r="E84" i="1"/>
  <c r="C84" i="1"/>
  <c r="C79" i="1"/>
  <c r="D76" i="1" l="1"/>
  <c r="D73" i="1"/>
  <c r="D77" i="1"/>
  <c r="D75" i="1"/>
  <c r="D78" i="1"/>
  <c r="D79" i="1" l="1"/>
</calcChain>
</file>

<file path=xl/sharedStrings.xml><?xml version="1.0" encoding="utf-8"?>
<sst xmlns="http://schemas.openxmlformats.org/spreadsheetml/2006/main" count="144" uniqueCount="103">
  <si>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</si>
  <si>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</si>
  <si>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</si>
  <si>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</si>
  <si>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</si>
  <si>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</si>
  <si>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</si>
  <si>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</si>
  <si>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</si>
  <si>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</si>
  <si>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</si>
  <si>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</si>
  <si>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</si>
  <si>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</si>
  <si>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</si>
  <si>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</si>
  <si>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</si>
  <si>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</si>
  <si>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</si>
  <si>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</si>
  <si>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</si>
  <si>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</si>
  <si>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</si>
  <si>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</si>
  <si>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</si>
  <si>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</si>
  <si>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</si>
  <si>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</si>
  <si>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</si>
  <si>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</si>
  <si>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</si>
  <si>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</si>
  <si>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</si>
  <si>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</si>
  <si>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</si>
  <si>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</si>
  <si>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</si>
  <si>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</si>
  <si>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</si>
  <si>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</si>
  <si>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</si>
  <si>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</si>
  <si>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</si>
  <si>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</si>
  <si>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</si>
  <si>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</si>
  <si>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</si>
  <si>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</si>
  <si>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</si>
  <si>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</si>
  <si>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</si>
  <si>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</si>
  <si>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</si>
  <si>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</si>
  <si>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</si>
  <si>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</si>
  <si>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</si>
  <si>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</si>
  <si>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TUNA (RIEGO EVENTUAL)</t>
  </si>
  <si>
    <t>AMARILLA</t>
  </si>
  <si>
    <t>BAJO</t>
  </si>
  <si>
    <t>METROPOLITANA</t>
  </si>
  <si>
    <t>NORTE</t>
  </si>
  <si>
    <t>Dic-Abril / Jul-Oct</t>
  </si>
  <si>
    <t>MERCADO INTERNO</t>
  </si>
  <si>
    <t>TODO EL AÑO</t>
  </si>
  <si>
    <t>SEQUÍA</t>
  </si>
  <si>
    <t>RENDIMIENTO (kg/Há.)</t>
  </si>
  <si>
    <t>PRECIO ESPERADO ($/kg)</t>
  </si>
  <si>
    <t>Cosecha por caja de 22 kg</t>
  </si>
  <si>
    <t>Todo el año</t>
  </si>
  <si>
    <t>Paleo acequia</t>
  </si>
  <si>
    <t>May-Jun</t>
  </si>
  <si>
    <t>Riegos (2 veces al año)</t>
  </si>
  <si>
    <t>Aplicación fertilizante</t>
  </si>
  <si>
    <t>Sep-Oct</t>
  </si>
  <si>
    <t>Limpia manual</t>
  </si>
  <si>
    <t>Abr-May</t>
  </si>
  <si>
    <t>Incorporación de paletas</t>
  </si>
  <si>
    <t>Nov-Dic</t>
  </si>
  <si>
    <t xml:space="preserve"> </t>
  </si>
  <si>
    <t>FERTILIZANTE</t>
  </si>
  <si>
    <t>Urea</t>
  </si>
  <si>
    <t>Jun-Ago</t>
  </si>
  <si>
    <t>Nitrato de potasio</t>
  </si>
  <si>
    <t>INSECTICIDA</t>
  </si>
  <si>
    <t>Fardos de paja (cancha cosecha)</t>
  </si>
  <si>
    <t>Escobas (4)</t>
  </si>
  <si>
    <t>Malla Rachel</t>
  </si>
  <si>
    <t>m2</t>
  </si>
  <si>
    <t>Guantes de cuero</t>
  </si>
  <si>
    <t>par</t>
  </si>
  <si>
    <t>Flete</t>
  </si>
  <si>
    <t>Caja</t>
  </si>
  <si>
    <t>Rastraje</t>
  </si>
  <si>
    <t>ESCENARIOS COSTO UNITARIO  ($/kg)</t>
  </si>
  <si>
    <t>Rendimiento (kg/hà)</t>
  </si>
  <si>
    <t>Costo unitario ($/kg) (*)</t>
  </si>
  <si>
    <t>May</t>
  </si>
  <si>
    <t>TIL-TIL</t>
  </si>
  <si>
    <t>MARZO -2023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</si>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</sst>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0"/>
      <name val="Arial"/>
      <family val="2"/>
    </font>
    <font>
      <i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</borders>
  <cellStyleXfs count="2">
    <xf numFmtId="0" fontId="0" fillId="0" borderId="0" applyNumberFormat="0" applyFill="0" applyBorder="0" applyProtection="0"/>
    <xf numFmtId="0" fontId="4" fillId="0" borderId="18"/>
  </cellStyleXfs>
  <cellXfs count="146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/>
    </xf>
    <xf numFmtId="3" fontId="1" fillId="2" borderId="6" xfId="0" applyNumberFormat="1" applyFont="1" applyFill="1" applyBorder="1" applyAlignment="1"/>
    <xf numFmtId="49" fontId="3" fillId="2" borderId="6" xfId="0" applyNumberFormat="1" applyFont="1" applyFill="1" applyBorder="1" applyAlignment="1"/>
    <xf numFmtId="0" fontId="1" fillId="2" borderId="6" xfId="0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right" vertical="center" wrapText="1"/>
    </xf>
    <xf numFmtId="0" fontId="1" fillId="2" borderId="6" xfId="0" applyNumberFormat="1" applyFont="1" applyFill="1" applyBorder="1" applyAlignment="1">
      <alignment horizontal="center" wrapText="1"/>
    </xf>
    <xf numFmtId="0" fontId="1" fillId="2" borderId="6" xfId="0" applyNumberFormat="1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3" fontId="1" fillId="2" borderId="53" xfId="0" applyNumberFormat="1" applyFont="1" applyFill="1" applyBorder="1" applyAlignment="1">
      <alignment horizontal="center" wrapText="1"/>
    </xf>
    <xf numFmtId="49" fontId="5" fillId="2" borderId="6" xfId="0" applyNumberFormat="1" applyFont="1" applyFill="1" applyBorder="1" applyAlignment="1"/>
    <xf numFmtId="3" fontId="1" fillId="2" borderId="54" xfId="0" applyNumberFormat="1" applyFont="1" applyFill="1" applyBorder="1" applyAlignment="1">
      <alignment horizontal="center"/>
    </xf>
    <xf numFmtId="0" fontId="2" fillId="3" borderId="53" xfId="0" applyFont="1" applyFill="1" applyBorder="1" applyAlignment="1">
      <alignment vertical="center"/>
    </xf>
    <xf numFmtId="3" fontId="1" fillId="2" borderId="52" xfId="0" applyNumberFormat="1" applyFont="1" applyFill="1" applyBorder="1" applyAlignment="1">
      <alignment horizontal="center" wrapText="1"/>
    </xf>
    <xf numFmtId="3" fontId="2" fillId="3" borderId="52" xfId="0" applyNumberFormat="1" applyFont="1" applyFill="1" applyBorder="1" applyAlignment="1">
      <alignment horizontal="center" vertical="center"/>
    </xf>
    <xf numFmtId="49" fontId="1" fillId="2" borderId="54" xfId="0" applyNumberFormat="1" applyFont="1" applyFill="1" applyBorder="1" applyAlignment="1"/>
    <xf numFmtId="49" fontId="1" fillId="2" borderId="54" xfId="0" applyNumberFormat="1" applyFont="1" applyFill="1" applyBorder="1" applyAlignment="1">
      <alignment horizontal="center"/>
    </xf>
    <xf numFmtId="1" fontId="1" fillId="2" borderId="54" xfId="0" applyNumberFormat="1" applyFont="1" applyFill="1" applyBorder="1" applyAlignment="1">
      <alignment horizontal="center"/>
    </xf>
    <xf numFmtId="49" fontId="1" fillId="2" borderId="52" xfId="0" applyNumberFormat="1" applyFont="1" applyFill="1" applyBorder="1" applyAlignment="1">
      <alignment wrapText="1"/>
    </xf>
    <xf numFmtId="49" fontId="1" fillId="2" borderId="52" xfId="0" applyNumberFormat="1" applyFont="1" applyFill="1" applyBorder="1" applyAlignment="1">
      <alignment horizontal="center" wrapText="1"/>
    </xf>
    <xf numFmtId="0" fontId="1" fillId="2" borderId="52" xfId="0" applyNumberFormat="1" applyFont="1" applyFill="1" applyBorder="1" applyAlignment="1">
      <alignment horizontal="center" wrapText="1"/>
    </xf>
    <xf numFmtId="49" fontId="2" fillId="3" borderId="52" xfId="0" applyNumberFormat="1" applyFont="1" applyFill="1" applyBorder="1" applyAlignment="1">
      <alignment vertical="center"/>
    </xf>
    <xf numFmtId="0" fontId="2" fillId="3" borderId="52" xfId="0" applyFont="1" applyFill="1" applyBorder="1" applyAlignment="1">
      <alignment horizontal="center" vertical="center"/>
    </xf>
    <xf numFmtId="49" fontId="1" fillId="2" borderId="54" xfId="0" applyNumberFormat="1" applyFont="1" applyFill="1" applyBorder="1" applyAlignment="1">
      <alignment horizontal="right" vertical="center" wrapText="1"/>
    </xf>
    <xf numFmtId="3" fontId="1" fillId="2" borderId="49" xfId="0" applyNumberFormat="1" applyFont="1" applyFill="1" applyBorder="1" applyAlignment="1">
      <alignment horizontal="right" wrapText="1"/>
    </xf>
    <xf numFmtId="166" fontId="1" fillId="2" borderId="52" xfId="0" applyNumberFormat="1" applyFont="1" applyFill="1" applyBorder="1" applyAlignment="1"/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18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7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17" fontId="8" fillId="0" borderId="51" xfId="1" applyNumberFormat="1" applyFont="1" applyBorder="1" applyAlignment="1">
      <alignment horizontal="right" vertical="center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0" fontId="1" fillId="2" borderId="10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49" fontId="7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55" xfId="0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horizontal="center" vertical="center" wrapText="1"/>
    </xf>
    <xf numFmtId="49" fontId="7" fillId="3" borderId="53" xfId="0" applyNumberFormat="1" applyFont="1" applyFill="1" applyBorder="1" applyAlignment="1">
      <alignment horizontal="center" vertical="center" wrapText="1"/>
    </xf>
    <xf numFmtId="49" fontId="7" fillId="3" borderId="52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/>
    <xf numFmtId="3" fontId="1" fillId="2" borderId="56" xfId="0" applyNumberFormat="1" applyFont="1" applyFill="1" applyBorder="1" applyAlignment="1"/>
    <xf numFmtId="49" fontId="7" fillId="5" borderId="58" xfId="0" applyNumberFormat="1" applyFont="1" applyFill="1" applyBorder="1" applyAlignment="1">
      <alignment vertical="center"/>
    </xf>
    <xf numFmtId="0" fontId="1" fillId="2" borderId="59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1" fillId="2" borderId="19" xfId="0" applyFont="1" applyFill="1" applyBorder="1" applyAlignment="1"/>
    <xf numFmtId="49" fontId="7" fillId="3" borderId="52" xfId="0" applyNumberFormat="1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vertical="center"/>
    </xf>
    <xf numFmtId="0" fontId="1" fillId="2" borderId="52" xfId="0" applyFont="1" applyFill="1" applyBorder="1" applyAlignment="1">
      <alignment horizontal="center" vertical="center"/>
    </xf>
    <xf numFmtId="3" fontId="1" fillId="2" borderId="52" xfId="0" applyNumberFormat="1" applyFont="1" applyFill="1" applyBorder="1" applyAlignment="1">
      <alignment vertical="center"/>
    </xf>
    <xf numFmtId="3" fontId="1" fillId="2" borderId="52" xfId="0" applyNumberFormat="1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vertical="center"/>
    </xf>
    <xf numFmtId="0" fontId="1" fillId="2" borderId="57" xfId="0" applyFont="1" applyFill="1" applyBorder="1" applyAlignment="1"/>
    <xf numFmtId="0" fontId="1" fillId="2" borderId="56" xfId="0" applyFont="1" applyFill="1" applyBorder="1" applyAlignment="1"/>
    <xf numFmtId="3" fontId="1" fillId="2" borderId="56" xfId="0" applyNumberFormat="1" applyFont="1" applyFill="1" applyBorder="1" applyAlignment="1">
      <alignment horizontal="center"/>
    </xf>
    <xf numFmtId="49" fontId="7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7" fillId="3" borderId="13" xfId="0" applyNumberFormat="1" applyFont="1" applyFill="1" applyBorder="1" applyAlignment="1">
      <alignment horizontal="center" vertical="center" wrapText="1"/>
    </xf>
    <xf numFmtId="0" fontId="1" fillId="2" borderId="61" xfId="0" applyFont="1" applyFill="1" applyBorder="1" applyAlignment="1"/>
    <xf numFmtId="0" fontId="1" fillId="2" borderId="56" xfId="0" applyFont="1" applyFill="1" applyBorder="1" applyAlignment="1">
      <alignment horizontal="center"/>
    </xf>
    <xf numFmtId="49" fontId="7" fillId="5" borderId="52" xfId="0" applyNumberFormat="1" applyFont="1" applyFill="1" applyBorder="1" applyAlignment="1">
      <alignment vertical="center"/>
    </xf>
    <xf numFmtId="0" fontId="1" fillId="2" borderId="60" xfId="0" applyFont="1" applyFill="1" applyBorder="1" applyAlignment="1">
      <alignment horizontal="center" vertic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/>
    <xf numFmtId="3" fontId="1" fillId="2" borderId="20" xfId="0" applyNumberFormat="1" applyFont="1" applyFill="1" applyBorder="1" applyAlignment="1"/>
    <xf numFmtId="49" fontId="7" fillId="5" borderId="21" xfId="0" applyNumberFormat="1" applyFont="1" applyFill="1" applyBorder="1" applyAlignment="1">
      <alignment vertical="center"/>
    </xf>
    <xf numFmtId="0" fontId="7" fillId="5" borderId="22" xfId="0" applyFont="1" applyFill="1" applyBorder="1" applyAlignment="1">
      <alignment vertical="center"/>
    </xf>
    <xf numFmtId="164" fontId="7" fillId="5" borderId="23" xfId="0" applyNumberFormat="1" applyFont="1" applyFill="1" applyBorder="1" applyAlignment="1">
      <alignment vertical="center"/>
    </xf>
    <xf numFmtId="49" fontId="7" fillId="3" borderId="24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164" fontId="7" fillId="3" borderId="25" xfId="0" applyNumberFormat="1" applyFont="1" applyFill="1" applyBorder="1" applyAlignment="1">
      <alignment vertical="center"/>
    </xf>
    <xf numFmtId="49" fontId="7" fillId="5" borderId="24" xfId="0" applyNumberFormat="1" applyFont="1" applyFill="1" applyBorder="1" applyAlignment="1">
      <alignment vertical="center"/>
    </xf>
    <xf numFmtId="0" fontId="7" fillId="5" borderId="15" xfId="0" applyFont="1" applyFill="1" applyBorder="1" applyAlignment="1">
      <alignment vertical="center"/>
    </xf>
    <xf numFmtId="164" fontId="7" fillId="5" borderId="25" xfId="0" applyNumberFormat="1" applyFont="1" applyFill="1" applyBorder="1" applyAlignment="1">
      <alignment vertical="center"/>
    </xf>
    <xf numFmtId="49" fontId="7" fillId="5" borderId="26" xfId="0" applyNumberFormat="1" applyFont="1" applyFill="1" applyBorder="1" applyAlignment="1">
      <alignment vertical="center"/>
    </xf>
    <xf numFmtId="0" fontId="7" fillId="5" borderId="27" xfId="0" applyFont="1" applyFill="1" applyBorder="1" applyAlignment="1">
      <alignment vertical="center"/>
    </xf>
    <xf numFmtId="164" fontId="7" fillId="6" borderId="28" xfId="0" applyNumberFormat="1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164" fontId="7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3" fillId="2" borderId="34" xfId="0" applyNumberFormat="1" applyFont="1" applyFill="1" applyBorder="1" applyAlignment="1">
      <alignment vertical="center"/>
    </xf>
    <xf numFmtId="0" fontId="1" fillId="2" borderId="35" xfId="0" applyFont="1" applyFill="1" applyBorder="1" applyAlignment="1"/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38" xfId="0" applyFont="1" applyFill="1" applyBorder="1" applyAlignment="1"/>
    <xf numFmtId="49" fontId="1" fillId="2" borderId="39" xfId="0" applyNumberFormat="1" applyFont="1" applyFill="1" applyBorder="1" applyAlignment="1">
      <alignment vertical="center"/>
    </xf>
    <xf numFmtId="0" fontId="1" fillId="2" borderId="40" xfId="0" applyFont="1" applyFill="1" applyBorder="1" applyAlignment="1"/>
    <xf numFmtId="0" fontId="1" fillId="2" borderId="41" xfId="0" applyFont="1" applyFill="1" applyBorder="1" applyAlignment="1"/>
    <xf numFmtId="0" fontId="1" fillId="7" borderId="18" xfId="0" applyFont="1" applyFill="1" applyBorder="1" applyAlignment="1"/>
    <xf numFmtId="49" fontId="3" fillId="8" borderId="48" xfId="0" applyNumberFormat="1" applyFont="1" applyFill="1" applyBorder="1" applyAlignment="1">
      <alignment vertical="center"/>
    </xf>
    <xf numFmtId="49" fontId="3" fillId="8" borderId="49" xfId="0" applyNumberFormat="1" applyFont="1" applyFill="1" applyBorder="1" applyAlignment="1">
      <alignment vertical="center"/>
    </xf>
    <xf numFmtId="49" fontId="1" fillId="8" borderId="50" xfId="0" applyNumberFormat="1" applyFont="1" applyFill="1" applyBorder="1" applyAlignment="1"/>
    <xf numFmtId="49" fontId="3" fillId="2" borderId="29" xfId="0" applyNumberFormat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9" fontId="1" fillId="2" borderId="30" xfId="0" applyNumberFormat="1" applyFont="1" applyFill="1" applyBorder="1" applyAlignment="1"/>
    <xf numFmtId="0" fontId="3" fillId="2" borderId="6" xfId="0" applyNumberFormat="1" applyFont="1" applyFill="1" applyBorder="1" applyAlignment="1">
      <alignment vertical="center"/>
    </xf>
    <xf numFmtId="165" fontId="3" fillId="2" borderId="6" xfId="0" applyNumberFormat="1" applyFont="1" applyFill="1" applyBorder="1" applyAlignment="1">
      <alignment vertical="center"/>
    </xf>
    <xf numFmtId="0" fontId="7" fillId="7" borderId="18" xfId="0" applyFont="1" applyFill="1" applyBorder="1" applyAlignment="1">
      <alignment vertical="center"/>
    </xf>
    <xf numFmtId="49" fontId="3" fillId="8" borderId="31" xfId="0" applyNumberFormat="1" applyFont="1" applyFill="1" applyBorder="1" applyAlignment="1">
      <alignment vertical="center"/>
    </xf>
    <xf numFmtId="165" fontId="3" fillId="8" borderId="32" xfId="0" applyNumberFormat="1" applyFont="1" applyFill="1" applyBorder="1" applyAlignment="1">
      <alignment vertical="center"/>
    </xf>
    <xf numFmtId="9" fontId="3" fillId="8" borderId="33" xfId="0" applyNumberFormat="1" applyFont="1" applyFill="1" applyBorder="1" applyAlignment="1">
      <alignment vertical="center"/>
    </xf>
    <xf numFmtId="49" fontId="3" fillId="8" borderId="42" xfId="0" applyNumberFormat="1" applyFont="1" applyFill="1" applyBorder="1" applyAlignment="1">
      <alignment vertical="center"/>
    </xf>
    <xf numFmtId="3" fontId="3" fillId="8" borderId="43" xfId="0" applyNumberFormat="1" applyFont="1" applyFill="1" applyBorder="1" applyAlignment="1">
      <alignment vertical="center"/>
    </xf>
    <xf numFmtId="3" fontId="3" fillId="8" borderId="44" xfId="0" applyNumberFormat="1" applyFont="1" applyFill="1" applyBorder="1" applyAlignment="1">
      <alignment vertical="center"/>
    </xf>
    <xf numFmtId="0" fontId="3" fillId="7" borderId="18" xfId="0" applyFont="1" applyFill="1" applyBorder="1" applyAlignment="1">
      <alignment vertical="center"/>
    </xf>
    <xf numFmtId="164" fontId="3" fillId="2" borderId="18" xfId="0" applyNumberFormat="1" applyFont="1" applyFill="1" applyBorder="1" applyAlignment="1">
      <alignment vertical="center"/>
    </xf>
    <xf numFmtId="165" fontId="3" fillId="8" borderId="33" xfId="0" applyNumberFormat="1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9" fillId="3" borderId="6" xfId="0" applyNumberFormat="1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49" fontId="11" fillId="9" borderId="45" xfId="0" applyNumberFormat="1" applyFont="1" applyFill="1" applyBorder="1" applyAlignment="1">
      <alignment horizontal="center" vertical="center"/>
    </xf>
    <xf numFmtId="49" fontId="11" fillId="9" borderId="46" xfId="0" applyNumberFormat="1" applyFont="1" applyFill="1" applyBorder="1" applyAlignment="1">
      <alignment horizontal="center" vertical="center"/>
    </xf>
    <xf numFmtId="49" fontId="11" fillId="9" borderId="47" xfId="0" applyNumberFormat="1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wrapText="1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0</xdr:row>
      <xdr:rowOff>161925</xdr:rowOff>
    </xdr:from>
    <xdr:to>
      <xdr:col>7</xdr:col>
      <xdr:colOff>9525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161925"/>
          <a:ext cx="614362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85"/>
  <sheetViews>
    <sheetView showGridLines="0" tabSelected="1" workbookViewId="0">
      <selection activeCell="G12" sqref="G12"/>
    </sheetView>
  </sheetViews>
  <sheetFormatPr baseColWidth="10" defaultColWidth="10.85546875" defaultRowHeight="11.25" customHeight="1" x14ac:dyDescent="0.25"/>
  <cols>
    <col min="1" max="1" width="4.42578125" style="37" customWidth="1"/>
    <col min="2" max="2" width="22.5703125" style="37" customWidth="1"/>
    <col min="3" max="3" width="21.42578125" style="37" customWidth="1"/>
    <col min="4" max="4" width="7.42578125" style="37" customWidth="1"/>
    <col min="5" max="5" width="11.140625" style="37" customWidth="1"/>
    <col min="6" max="6" width="13" style="37" customWidth="1"/>
    <col min="7" max="7" width="16.140625" style="37" customWidth="1"/>
    <col min="8" max="248" width="10.85546875" style="37" customWidth="1"/>
    <col min="249" max="16384" width="10.85546875" style="38"/>
  </cols>
  <sheetData>
    <row r="1" spans="1:7" ht="15" customHeight="1" x14ac:dyDescent="0.25">
      <c r="A1" s="36"/>
      <c r="B1" s="36"/>
      <c r="C1" s="36"/>
      <c r="D1" s="36"/>
      <c r="E1" s="36"/>
      <c r="F1" s="36"/>
      <c r="G1" s="36"/>
    </row>
    <row r="2" spans="1:7" ht="15" customHeight="1" x14ac:dyDescent="0.25">
      <c r="A2" s="36"/>
      <c r="B2" s="36"/>
      <c r="C2" s="36"/>
      <c r="D2" s="36"/>
      <c r="E2" s="36"/>
      <c r="F2" s="36"/>
      <c r="G2" s="36"/>
    </row>
    <row r="3" spans="1:7" ht="15" customHeight="1" x14ac:dyDescent="0.25">
      <c r="A3" s="36"/>
      <c r="B3" s="36"/>
      <c r="C3" s="36"/>
      <c r="D3" s="36"/>
      <c r="E3" s="36"/>
      <c r="F3" s="36"/>
      <c r="G3" s="36"/>
    </row>
    <row r="4" spans="1:7" ht="15" customHeight="1" x14ac:dyDescent="0.25">
      <c r="A4" s="36"/>
      <c r="B4" s="36"/>
      <c r="C4" s="36"/>
      <c r="D4" s="36"/>
      <c r="E4" s="36"/>
      <c r="F4" s="36"/>
      <c r="G4" s="36"/>
    </row>
    <row r="5" spans="1:7" ht="15" customHeight="1" x14ac:dyDescent="0.25">
      <c r="A5" s="36"/>
      <c r="B5" s="36"/>
      <c r="C5" s="36"/>
      <c r="D5" s="36"/>
      <c r="E5" s="36"/>
      <c r="F5" s="36"/>
      <c r="G5" s="36"/>
    </row>
    <row r="6" spans="1:7" ht="15" customHeight="1" x14ac:dyDescent="0.25">
      <c r="A6" s="36"/>
      <c r="B6" s="36"/>
      <c r="C6" s="36"/>
      <c r="D6" s="36"/>
      <c r="E6" s="36"/>
      <c r="F6" s="36"/>
      <c r="G6" s="36"/>
    </row>
    <row r="7" spans="1:7" ht="15" customHeight="1" x14ac:dyDescent="0.25">
      <c r="A7" s="36"/>
      <c r="B7" s="36"/>
      <c r="C7" s="36"/>
      <c r="D7" s="36"/>
      <c r="E7" s="36"/>
      <c r="F7" s="36"/>
      <c r="G7" s="36"/>
    </row>
    <row r="8" spans="1:7" ht="15" customHeight="1" x14ac:dyDescent="0.25">
      <c r="A8" s="36"/>
      <c r="B8" s="39"/>
      <c r="C8" s="40"/>
      <c r="D8" s="36"/>
      <c r="E8" s="40"/>
      <c r="F8" s="40"/>
      <c r="G8" s="40"/>
    </row>
    <row r="9" spans="1:7" ht="12" customHeight="1" x14ac:dyDescent="0.25">
      <c r="A9" s="41"/>
      <c r="B9" s="42" t="s">
        <v>0</v>
      </c>
      <c r="C9" s="2" t="s">
        <v>58</v>
      </c>
      <c r="D9" s="43"/>
      <c r="E9" s="134" t="s">
        <v>67</v>
      </c>
      <c r="F9" s="135"/>
      <c r="G9" s="8">
        <v>6000</v>
      </c>
    </row>
    <row r="10" spans="1:7" ht="23.25" customHeight="1" x14ac:dyDescent="0.25">
      <c r="A10" s="41"/>
      <c r="B10" s="1" t="s">
        <v>1</v>
      </c>
      <c r="C10" s="11" t="s">
        <v>59</v>
      </c>
      <c r="D10" s="43"/>
      <c r="E10" s="136" t="s">
        <v>2</v>
      </c>
      <c r="F10" s="137"/>
      <c r="G10" s="29" t="s">
        <v>63</v>
      </c>
    </row>
    <row r="11" spans="1:7" ht="18" customHeight="1" x14ac:dyDescent="0.25">
      <c r="A11" s="41"/>
      <c r="B11" s="1" t="s">
        <v>3</v>
      </c>
      <c r="C11" s="2" t="s">
        <v>60</v>
      </c>
      <c r="D11" s="43"/>
      <c r="E11" s="136" t="s">
        <v>68</v>
      </c>
      <c r="F11" s="145"/>
      <c r="G11" s="31">
        <v>590</v>
      </c>
    </row>
    <row r="12" spans="1:7" ht="16.5" customHeight="1" x14ac:dyDescent="0.25">
      <c r="A12" s="41"/>
      <c r="B12" s="1" t="s">
        <v>4</v>
      </c>
      <c r="C12" s="3" t="s">
        <v>61</v>
      </c>
      <c r="D12" s="43"/>
      <c r="E12" s="33" t="s">
        <v>5</v>
      </c>
      <c r="F12" s="34"/>
      <c r="G12" s="30">
        <f>G9*G11</f>
        <v>3540000</v>
      </c>
    </row>
    <row r="13" spans="1:7" ht="17.25" customHeight="1" x14ac:dyDescent="0.25">
      <c r="A13" s="41"/>
      <c r="B13" s="1" t="s">
        <v>6</v>
      </c>
      <c r="C13" s="2" t="s">
        <v>62</v>
      </c>
      <c r="D13" s="43"/>
      <c r="E13" s="136" t="s">
        <v>7</v>
      </c>
      <c r="F13" s="137"/>
      <c r="G13" s="2" t="s">
        <v>64</v>
      </c>
    </row>
    <row r="14" spans="1:7" ht="13.5" customHeight="1" x14ac:dyDescent="0.25">
      <c r="A14" s="41"/>
      <c r="B14" s="1" t="s">
        <v>8</v>
      </c>
      <c r="C14" s="2" t="s">
        <v>99</v>
      </c>
      <c r="D14" s="43"/>
      <c r="E14" s="136" t="s">
        <v>9</v>
      </c>
      <c r="F14" s="137"/>
      <c r="G14" s="2" t="s">
        <v>65</v>
      </c>
    </row>
    <row r="15" spans="1:7" ht="18" customHeight="1" x14ac:dyDescent="0.25">
      <c r="A15" s="41"/>
      <c r="B15" s="1" t="s">
        <v>10</v>
      </c>
      <c r="C15" s="44" t="s">
        <v>100</v>
      </c>
      <c r="D15" s="43"/>
      <c r="E15" s="138" t="s">
        <v>11</v>
      </c>
      <c r="F15" s="139"/>
      <c r="G15" s="3" t="s">
        <v>66</v>
      </c>
    </row>
    <row r="16" spans="1:7" ht="12" customHeight="1" x14ac:dyDescent="0.25">
      <c r="A16" s="36"/>
      <c r="B16" s="45"/>
      <c r="C16" s="46"/>
      <c r="D16" s="40"/>
      <c r="E16" s="47"/>
      <c r="F16" s="47"/>
      <c r="G16" s="48"/>
    </row>
    <row r="17" spans="1:7" ht="12" customHeight="1" x14ac:dyDescent="0.25">
      <c r="A17" s="49"/>
      <c r="B17" s="140" t="s">
        <v>12</v>
      </c>
      <c r="C17" s="141"/>
      <c r="D17" s="141"/>
      <c r="E17" s="141"/>
      <c r="F17" s="141"/>
      <c r="G17" s="141"/>
    </row>
    <row r="18" spans="1:7" ht="12" customHeight="1" x14ac:dyDescent="0.25">
      <c r="A18" s="36"/>
      <c r="B18" s="50"/>
      <c r="C18" s="51"/>
      <c r="D18" s="51"/>
      <c r="E18" s="51"/>
      <c r="F18" s="52"/>
      <c r="G18" s="52"/>
    </row>
    <row r="19" spans="1:7" ht="12" customHeight="1" x14ac:dyDescent="0.25">
      <c r="A19" s="41"/>
      <c r="B19" s="53" t="s">
        <v>13</v>
      </c>
      <c r="C19" s="54"/>
      <c r="D19" s="55"/>
      <c r="E19" s="55"/>
      <c r="F19" s="55"/>
      <c r="G19" s="56"/>
    </row>
    <row r="20" spans="1:7" ht="24" customHeight="1" x14ac:dyDescent="0.25">
      <c r="A20" s="49"/>
      <c r="B20" s="57" t="s">
        <v>14</v>
      </c>
      <c r="C20" s="57" t="s">
        <v>15</v>
      </c>
      <c r="D20" s="57" t="s">
        <v>16</v>
      </c>
      <c r="E20" s="57" t="s">
        <v>17</v>
      </c>
      <c r="F20" s="58" t="s">
        <v>18</v>
      </c>
      <c r="G20" s="59" t="s">
        <v>19</v>
      </c>
    </row>
    <row r="21" spans="1:7" ht="18" customHeight="1" x14ac:dyDescent="0.25">
      <c r="A21" s="49"/>
      <c r="B21" s="32" t="s">
        <v>69</v>
      </c>
      <c r="C21" s="4" t="s">
        <v>31</v>
      </c>
      <c r="D21" s="12">
        <v>16</v>
      </c>
      <c r="E21" s="4" t="s">
        <v>70</v>
      </c>
      <c r="F21" s="15">
        <v>30000</v>
      </c>
      <c r="G21" s="19">
        <f>D21*F21</f>
        <v>480000</v>
      </c>
    </row>
    <row r="22" spans="1:7" ht="15" customHeight="1" x14ac:dyDescent="0.25">
      <c r="A22" s="49"/>
      <c r="B22" s="32" t="s">
        <v>71</v>
      </c>
      <c r="C22" s="4" t="s">
        <v>20</v>
      </c>
      <c r="D22" s="12">
        <v>2</v>
      </c>
      <c r="E22" s="4" t="s">
        <v>72</v>
      </c>
      <c r="F22" s="15">
        <v>30000</v>
      </c>
      <c r="G22" s="19">
        <f>D22*F22</f>
        <v>60000</v>
      </c>
    </row>
    <row r="23" spans="1:7" ht="18" customHeight="1" x14ac:dyDescent="0.25">
      <c r="A23" s="49"/>
      <c r="B23" s="32" t="s">
        <v>73</v>
      </c>
      <c r="C23" s="4" t="s">
        <v>20</v>
      </c>
      <c r="D23" s="12">
        <v>4</v>
      </c>
      <c r="E23" s="4" t="s">
        <v>70</v>
      </c>
      <c r="F23" s="15">
        <v>30000</v>
      </c>
      <c r="G23" s="19">
        <f t="shared" ref="G23:G26" si="0">D23*F23</f>
        <v>120000</v>
      </c>
    </row>
    <row r="24" spans="1:7" ht="12.75" customHeight="1" x14ac:dyDescent="0.25">
      <c r="A24" s="49"/>
      <c r="B24" s="32" t="s">
        <v>74</v>
      </c>
      <c r="C24" s="4" t="s">
        <v>20</v>
      </c>
      <c r="D24" s="12">
        <v>1</v>
      </c>
      <c r="E24" s="4" t="s">
        <v>75</v>
      </c>
      <c r="F24" s="15">
        <v>30000</v>
      </c>
      <c r="G24" s="19">
        <f t="shared" si="0"/>
        <v>30000</v>
      </c>
    </row>
    <row r="25" spans="1:7" ht="12.75" customHeight="1" x14ac:dyDescent="0.25">
      <c r="A25" s="49"/>
      <c r="B25" s="32" t="s">
        <v>76</v>
      </c>
      <c r="C25" s="4" t="s">
        <v>20</v>
      </c>
      <c r="D25" s="12">
        <v>2</v>
      </c>
      <c r="E25" s="4" t="s">
        <v>77</v>
      </c>
      <c r="F25" s="15">
        <v>30000</v>
      </c>
      <c r="G25" s="19">
        <f t="shared" si="0"/>
        <v>60000</v>
      </c>
    </row>
    <row r="26" spans="1:7" ht="15.75" customHeight="1" x14ac:dyDescent="0.25">
      <c r="A26" s="49"/>
      <c r="B26" s="32" t="s">
        <v>78</v>
      </c>
      <c r="C26" s="4" t="s">
        <v>20</v>
      </c>
      <c r="D26" s="12">
        <v>3</v>
      </c>
      <c r="E26" s="4" t="s">
        <v>79</v>
      </c>
      <c r="F26" s="15">
        <v>30000</v>
      </c>
      <c r="G26" s="19">
        <f t="shared" si="0"/>
        <v>90000</v>
      </c>
    </row>
    <row r="27" spans="1:7" ht="12.75" customHeight="1" x14ac:dyDescent="0.25">
      <c r="A27" s="49"/>
      <c r="B27" s="5" t="s">
        <v>21</v>
      </c>
      <c r="C27" s="6"/>
      <c r="D27" s="6"/>
      <c r="E27" s="6"/>
      <c r="F27" s="18"/>
      <c r="G27" s="20">
        <f>G21+G22+G23+G24+G25+G26</f>
        <v>840000</v>
      </c>
    </row>
    <row r="28" spans="1:7" ht="12" customHeight="1" x14ac:dyDescent="0.25">
      <c r="A28" s="36"/>
      <c r="B28" s="50"/>
      <c r="C28" s="52"/>
      <c r="D28" s="52"/>
      <c r="E28" s="52"/>
      <c r="F28" s="60"/>
      <c r="G28" s="61"/>
    </row>
    <row r="29" spans="1:7" ht="12" customHeight="1" x14ac:dyDescent="0.25">
      <c r="A29" s="41"/>
      <c r="B29" s="62" t="s">
        <v>22</v>
      </c>
      <c r="C29" s="63"/>
      <c r="D29" s="64"/>
      <c r="E29" s="64"/>
      <c r="F29" s="56"/>
      <c r="G29" s="56"/>
    </row>
    <row r="30" spans="1:7" ht="24" customHeight="1" x14ac:dyDescent="0.25">
      <c r="A30" s="65"/>
      <c r="B30" s="66" t="s">
        <v>14</v>
      </c>
      <c r="C30" s="59" t="s">
        <v>15</v>
      </c>
      <c r="D30" s="59" t="s">
        <v>16</v>
      </c>
      <c r="E30" s="66" t="s">
        <v>17</v>
      </c>
      <c r="F30" s="59" t="s">
        <v>18</v>
      </c>
      <c r="G30" s="66" t="s">
        <v>19</v>
      </c>
    </row>
    <row r="31" spans="1:7" ht="12" customHeight="1" x14ac:dyDescent="0.25">
      <c r="A31" s="65"/>
      <c r="B31" s="67" t="s">
        <v>80</v>
      </c>
      <c r="C31" s="68" t="s">
        <v>80</v>
      </c>
      <c r="D31" s="68" t="s">
        <v>80</v>
      </c>
      <c r="E31" s="68" t="s">
        <v>80</v>
      </c>
      <c r="F31" s="69" t="s">
        <v>80</v>
      </c>
      <c r="G31" s="70">
        <v>0</v>
      </c>
    </row>
    <row r="32" spans="1:7" ht="12" customHeight="1" x14ac:dyDescent="0.25">
      <c r="A32" s="65"/>
      <c r="B32" s="27" t="s">
        <v>23</v>
      </c>
      <c r="C32" s="28"/>
      <c r="D32" s="28"/>
      <c r="E32" s="28"/>
      <c r="F32" s="71"/>
      <c r="G32" s="20">
        <f>SUM(G31)</f>
        <v>0</v>
      </c>
    </row>
    <row r="33" spans="1:7" ht="12" customHeight="1" x14ac:dyDescent="0.25">
      <c r="A33" s="36"/>
      <c r="B33" s="72"/>
      <c r="C33" s="73"/>
      <c r="D33" s="73"/>
      <c r="E33" s="73"/>
      <c r="F33" s="61"/>
      <c r="G33" s="61"/>
    </row>
    <row r="34" spans="1:7" ht="12" customHeight="1" x14ac:dyDescent="0.25">
      <c r="A34" s="41"/>
      <c r="B34" s="62" t="s">
        <v>24</v>
      </c>
      <c r="C34" s="63"/>
      <c r="D34" s="64"/>
      <c r="E34" s="64"/>
      <c r="F34" s="56"/>
      <c r="G34" s="56"/>
    </row>
    <row r="35" spans="1:7" ht="24" customHeight="1" x14ac:dyDescent="0.25">
      <c r="A35" s="65"/>
      <c r="B35" s="66" t="s">
        <v>14</v>
      </c>
      <c r="C35" s="66" t="s">
        <v>15</v>
      </c>
      <c r="D35" s="66" t="s">
        <v>16</v>
      </c>
      <c r="E35" s="66" t="s">
        <v>17</v>
      </c>
      <c r="F35" s="59" t="s">
        <v>18</v>
      </c>
      <c r="G35" s="66" t="s">
        <v>19</v>
      </c>
    </row>
    <row r="36" spans="1:7" ht="12.75" customHeight="1" x14ac:dyDescent="0.25">
      <c r="A36" s="65"/>
      <c r="B36" s="24" t="s">
        <v>94</v>
      </c>
      <c r="C36" s="25" t="s">
        <v>25</v>
      </c>
      <c r="D36" s="26">
        <v>0.5</v>
      </c>
      <c r="E36" s="25" t="s">
        <v>98</v>
      </c>
      <c r="F36" s="19">
        <v>291540</v>
      </c>
      <c r="G36" s="19">
        <f>D36*F36</f>
        <v>145770</v>
      </c>
    </row>
    <row r="37" spans="1:7" ht="12.75" customHeight="1" x14ac:dyDescent="0.25">
      <c r="A37" s="65"/>
      <c r="B37" s="27" t="s">
        <v>26</v>
      </c>
      <c r="C37" s="28"/>
      <c r="D37" s="28"/>
      <c r="E37" s="28"/>
      <c r="F37" s="28"/>
      <c r="G37" s="20">
        <f>SUM(G36:G36)</f>
        <v>145770</v>
      </c>
    </row>
    <row r="38" spans="1:7" ht="12" customHeight="1" x14ac:dyDescent="0.25">
      <c r="A38" s="36"/>
      <c r="B38" s="72"/>
      <c r="C38" s="73"/>
      <c r="D38" s="73"/>
      <c r="E38" s="73"/>
      <c r="F38" s="74"/>
      <c r="G38" s="74"/>
    </row>
    <row r="39" spans="1:7" ht="12" customHeight="1" x14ac:dyDescent="0.25">
      <c r="A39" s="41"/>
      <c r="B39" s="75" t="s">
        <v>27</v>
      </c>
      <c r="C39" s="76"/>
      <c r="D39" s="77"/>
      <c r="E39" s="77"/>
      <c r="F39" s="78"/>
      <c r="G39" s="78"/>
    </row>
    <row r="40" spans="1:7" ht="24" customHeight="1" x14ac:dyDescent="0.25">
      <c r="A40" s="41"/>
      <c r="B40" s="79" t="s">
        <v>28</v>
      </c>
      <c r="C40" s="79" t="s">
        <v>29</v>
      </c>
      <c r="D40" s="79" t="s">
        <v>30</v>
      </c>
      <c r="E40" s="79" t="s">
        <v>17</v>
      </c>
      <c r="F40" s="79" t="s">
        <v>18</v>
      </c>
      <c r="G40" s="79" t="s">
        <v>19</v>
      </c>
    </row>
    <row r="41" spans="1:7" ht="12.75" customHeight="1" x14ac:dyDescent="0.25">
      <c r="A41" s="49"/>
      <c r="B41" s="9" t="s">
        <v>81</v>
      </c>
      <c r="C41" s="7"/>
      <c r="D41" s="13"/>
      <c r="E41" s="7"/>
      <c r="F41" s="14"/>
      <c r="G41" s="14"/>
    </row>
    <row r="42" spans="1:7" ht="12.75" customHeight="1" x14ac:dyDescent="0.25">
      <c r="A42" s="49"/>
      <c r="B42" s="33" t="s">
        <v>82</v>
      </c>
      <c r="C42" s="10" t="s">
        <v>32</v>
      </c>
      <c r="D42" s="10">
        <v>150</v>
      </c>
      <c r="E42" s="10" t="s">
        <v>83</v>
      </c>
      <c r="F42" s="14">
        <v>1639</v>
      </c>
      <c r="G42" s="14">
        <f>D42*F42</f>
        <v>245850</v>
      </c>
    </row>
    <row r="43" spans="1:7" ht="12.75" customHeight="1" x14ac:dyDescent="0.25">
      <c r="A43" s="49"/>
      <c r="B43" s="33" t="s">
        <v>84</v>
      </c>
      <c r="C43" s="10" t="s">
        <v>32</v>
      </c>
      <c r="D43" s="10">
        <v>41</v>
      </c>
      <c r="E43" s="10" t="s">
        <v>83</v>
      </c>
      <c r="F43" s="14">
        <v>2237</v>
      </c>
      <c r="G43" s="14">
        <f t="shared" ref="G43:G48" si="1">D43*F43</f>
        <v>91717</v>
      </c>
    </row>
    <row r="44" spans="1:7" ht="12.75" customHeight="1" x14ac:dyDescent="0.25">
      <c r="A44" s="49"/>
      <c r="B44" s="9" t="s">
        <v>85</v>
      </c>
      <c r="C44" s="10"/>
      <c r="D44" s="10"/>
      <c r="E44" s="10"/>
      <c r="F44" s="14"/>
      <c r="G44" s="14" t="s">
        <v>80</v>
      </c>
    </row>
    <row r="45" spans="1:7" ht="12.75" customHeight="1" x14ac:dyDescent="0.25">
      <c r="A45" s="49"/>
      <c r="B45" s="33" t="s">
        <v>86</v>
      </c>
      <c r="C45" s="7" t="s">
        <v>15</v>
      </c>
      <c r="D45" s="13">
        <v>8</v>
      </c>
      <c r="E45" s="7" t="s">
        <v>70</v>
      </c>
      <c r="F45" s="14">
        <v>3774</v>
      </c>
      <c r="G45" s="14">
        <f t="shared" si="1"/>
        <v>30192</v>
      </c>
    </row>
    <row r="46" spans="1:7" ht="12.75" customHeight="1" x14ac:dyDescent="0.25">
      <c r="A46" s="49"/>
      <c r="B46" s="16" t="s">
        <v>87</v>
      </c>
      <c r="C46" s="7" t="s">
        <v>15</v>
      </c>
      <c r="D46" s="13">
        <v>4</v>
      </c>
      <c r="E46" s="7" t="s">
        <v>70</v>
      </c>
      <c r="F46" s="14">
        <v>7423.68</v>
      </c>
      <c r="G46" s="14">
        <f t="shared" si="1"/>
        <v>29694.720000000001</v>
      </c>
    </row>
    <row r="47" spans="1:7" ht="12.75" customHeight="1" x14ac:dyDescent="0.25">
      <c r="A47" s="49"/>
      <c r="B47" s="33" t="s">
        <v>88</v>
      </c>
      <c r="C47" s="10" t="s">
        <v>89</v>
      </c>
      <c r="D47" s="10">
        <v>110</v>
      </c>
      <c r="E47" s="10" t="s">
        <v>70</v>
      </c>
      <c r="F47" s="14">
        <v>177.6</v>
      </c>
      <c r="G47" s="14">
        <f t="shared" si="1"/>
        <v>19536</v>
      </c>
    </row>
    <row r="48" spans="1:7" ht="12.75" customHeight="1" x14ac:dyDescent="0.25">
      <c r="A48" s="49"/>
      <c r="B48" s="33" t="s">
        <v>90</v>
      </c>
      <c r="C48" s="7" t="s">
        <v>91</v>
      </c>
      <c r="D48" s="13">
        <v>2</v>
      </c>
      <c r="E48" s="7" t="s">
        <v>70</v>
      </c>
      <c r="F48" s="14">
        <v>12094.56</v>
      </c>
      <c r="G48" s="14">
        <f t="shared" si="1"/>
        <v>24189.119999999999</v>
      </c>
    </row>
    <row r="49" spans="1:7" ht="13.5" customHeight="1" x14ac:dyDescent="0.25">
      <c r="A49" s="65"/>
      <c r="B49" s="27" t="s">
        <v>33</v>
      </c>
      <c r="C49" s="28"/>
      <c r="D49" s="28"/>
      <c r="E49" s="28"/>
      <c r="F49" s="71"/>
      <c r="G49" s="20">
        <f>SUM(G41:G48)</f>
        <v>441178.83999999997</v>
      </c>
    </row>
    <row r="50" spans="1:7" ht="12" customHeight="1" x14ac:dyDescent="0.25">
      <c r="A50" s="36"/>
      <c r="B50" s="80"/>
      <c r="C50" s="73"/>
      <c r="D50" s="73"/>
      <c r="E50" s="81"/>
      <c r="F50" s="61"/>
      <c r="G50" s="61"/>
    </row>
    <row r="51" spans="1:7" ht="12" customHeight="1" x14ac:dyDescent="0.25">
      <c r="A51" s="65"/>
      <c r="B51" s="82" t="s">
        <v>34</v>
      </c>
      <c r="C51" s="83"/>
      <c r="D51" s="64"/>
      <c r="E51" s="64"/>
      <c r="F51" s="56"/>
      <c r="G51" s="56"/>
    </row>
    <row r="52" spans="1:7" ht="34.5" customHeight="1" x14ac:dyDescent="0.25">
      <c r="A52" s="65"/>
      <c r="B52" s="66" t="s">
        <v>35</v>
      </c>
      <c r="C52" s="59" t="s">
        <v>29</v>
      </c>
      <c r="D52" s="59" t="s">
        <v>30</v>
      </c>
      <c r="E52" s="66" t="s">
        <v>17</v>
      </c>
      <c r="F52" s="59" t="s">
        <v>18</v>
      </c>
      <c r="G52" s="66" t="s">
        <v>19</v>
      </c>
    </row>
    <row r="53" spans="1:7" ht="12.75" customHeight="1" x14ac:dyDescent="0.25">
      <c r="A53" s="49"/>
      <c r="B53" s="21" t="s">
        <v>92</v>
      </c>
      <c r="C53" s="22" t="s">
        <v>93</v>
      </c>
      <c r="D53" s="23">
        <v>272.72727272727275</v>
      </c>
      <c r="E53" s="22" t="s">
        <v>70</v>
      </c>
      <c r="F53" s="17">
        <v>1082</v>
      </c>
      <c r="G53" s="17">
        <f t="shared" ref="G53" si="2">D53*F53</f>
        <v>295090.90909090912</v>
      </c>
    </row>
    <row r="54" spans="1:7" ht="13.5" customHeight="1" x14ac:dyDescent="0.25">
      <c r="A54" s="41"/>
      <c r="B54" s="84" t="s">
        <v>36</v>
      </c>
      <c r="C54" s="85"/>
      <c r="D54" s="85"/>
      <c r="E54" s="85"/>
      <c r="F54" s="86"/>
      <c r="G54" s="87">
        <f>SUM(G53)</f>
        <v>295090.90909090912</v>
      </c>
    </row>
    <row r="55" spans="1:7" ht="12" customHeight="1" x14ac:dyDescent="0.25">
      <c r="A55" s="36"/>
      <c r="B55" s="88"/>
      <c r="C55" s="88"/>
      <c r="D55" s="88"/>
      <c r="E55" s="88"/>
      <c r="F55" s="89"/>
      <c r="G55" s="89"/>
    </row>
    <row r="56" spans="1:7" ht="12" customHeight="1" x14ac:dyDescent="0.25">
      <c r="A56" s="65"/>
      <c r="B56" s="90" t="s">
        <v>37</v>
      </c>
      <c r="C56" s="91"/>
      <c r="D56" s="91"/>
      <c r="E56" s="91"/>
      <c r="F56" s="91"/>
      <c r="G56" s="92">
        <f>G27+G32+G37+G49+G54</f>
        <v>1722039.749090909</v>
      </c>
    </row>
    <row r="57" spans="1:7" ht="12" customHeight="1" x14ac:dyDescent="0.25">
      <c r="A57" s="65"/>
      <c r="B57" s="93" t="s">
        <v>38</v>
      </c>
      <c r="C57" s="94"/>
      <c r="D57" s="94"/>
      <c r="E57" s="94"/>
      <c r="F57" s="94"/>
      <c r="G57" s="95">
        <f>G56*0.05</f>
        <v>86101.987454545451</v>
      </c>
    </row>
    <row r="58" spans="1:7" ht="12" customHeight="1" x14ac:dyDescent="0.25">
      <c r="A58" s="65"/>
      <c r="B58" s="96" t="s">
        <v>39</v>
      </c>
      <c r="C58" s="97"/>
      <c r="D58" s="97"/>
      <c r="E58" s="97"/>
      <c r="F58" s="97"/>
      <c r="G58" s="98">
        <f>G57+G56</f>
        <v>1808141.7365454545</v>
      </c>
    </row>
    <row r="59" spans="1:7" ht="12" customHeight="1" x14ac:dyDescent="0.25">
      <c r="A59" s="65"/>
      <c r="B59" s="93" t="s">
        <v>40</v>
      </c>
      <c r="C59" s="94"/>
      <c r="D59" s="94"/>
      <c r="E59" s="94"/>
      <c r="F59" s="94"/>
      <c r="G59" s="95">
        <f>G12</f>
        <v>3540000</v>
      </c>
    </row>
    <row r="60" spans="1:7" ht="12" customHeight="1" x14ac:dyDescent="0.25">
      <c r="A60" s="65"/>
      <c r="B60" s="99" t="s">
        <v>41</v>
      </c>
      <c r="C60" s="100"/>
      <c r="D60" s="100"/>
      <c r="E60" s="100"/>
      <c r="F60" s="100"/>
      <c r="G60" s="101">
        <f>G59-G58</f>
        <v>1731858.2634545455</v>
      </c>
    </row>
    <row r="61" spans="1:7" ht="12" customHeight="1" x14ac:dyDescent="0.25">
      <c r="A61" s="65"/>
      <c r="B61" s="102" t="s">
        <v>101</v>
      </c>
      <c r="C61" s="103"/>
      <c r="D61" s="103"/>
      <c r="E61" s="103"/>
      <c r="F61" s="103"/>
      <c r="G61" s="104"/>
    </row>
    <row r="62" spans="1:7" ht="12.75" customHeight="1" thickBot="1" x14ac:dyDescent="0.3">
      <c r="A62" s="65"/>
      <c r="B62" s="105"/>
      <c r="C62" s="103"/>
      <c r="D62" s="103"/>
      <c r="E62" s="103"/>
      <c r="F62" s="103"/>
      <c r="G62" s="104"/>
    </row>
    <row r="63" spans="1:7" ht="12" customHeight="1" x14ac:dyDescent="0.25">
      <c r="A63" s="65"/>
      <c r="B63" s="106" t="s">
        <v>102</v>
      </c>
      <c r="C63" s="107"/>
      <c r="D63" s="107"/>
      <c r="E63" s="107"/>
      <c r="F63" s="108"/>
      <c r="G63" s="104"/>
    </row>
    <row r="64" spans="1:7" ht="12" customHeight="1" x14ac:dyDescent="0.25">
      <c r="A64" s="65"/>
      <c r="B64" s="109" t="s">
        <v>42</v>
      </c>
      <c r="C64" s="110"/>
      <c r="D64" s="110"/>
      <c r="E64" s="110"/>
      <c r="F64" s="111"/>
      <c r="G64" s="104"/>
    </row>
    <row r="65" spans="1:7" ht="12" customHeight="1" x14ac:dyDescent="0.25">
      <c r="A65" s="65"/>
      <c r="B65" s="109" t="s">
        <v>43</v>
      </c>
      <c r="C65" s="110"/>
      <c r="D65" s="110"/>
      <c r="E65" s="110"/>
      <c r="F65" s="111"/>
      <c r="G65" s="104"/>
    </row>
    <row r="66" spans="1:7" ht="12" customHeight="1" x14ac:dyDescent="0.25">
      <c r="A66" s="65"/>
      <c r="B66" s="109" t="s">
        <v>44</v>
      </c>
      <c r="C66" s="110"/>
      <c r="D66" s="110"/>
      <c r="E66" s="110"/>
      <c r="F66" s="111"/>
      <c r="G66" s="104"/>
    </row>
    <row r="67" spans="1:7" ht="12" customHeight="1" x14ac:dyDescent="0.25">
      <c r="A67" s="65"/>
      <c r="B67" s="109" t="s">
        <v>45</v>
      </c>
      <c r="C67" s="110"/>
      <c r="D67" s="110"/>
      <c r="E67" s="110"/>
      <c r="F67" s="111"/>
      <c r="G67" s="104"/>
    </row>
    <row r="68" spans="1:7" ht="12" customHeight="1" x14ac:dyDescent="0.25">
      <c r="A68" s="65"/>
      <c r="B68" s="109" t="s">
        <v>46</v>
      </c>
      <c r="C68" s="110"/>
      <c r="D68" s="110"/>
      <c r="E68" s="110"/>
      <c r="F68" s="111"/>
      <c r="G68" s="104"/>
    </row>
    <row r="69" spans="1:7" ht="12.75" customHeight="1" thickBot="1" x14ac:dyDescent="0.3">
      <c r="A69" s="65"/>
      <c r="B69" s="112" t="s">
        <v>47</v>
      </c>
      <c r="C69" s="113"/>
      <c r="D69" s="113"/>
      <c r="E69" s="113"/>
      <c r="F69" s="114"/>
      <c r="G69" s="104"/>
    </row>
    <row r="70" spans="1:7" ht="12.75" customHeight="1" thickBot="1" x14ac:dyDescent="0.3">
      <c r="A70" s="65"/>
      <c r="B70" s="105"/>
      <c r="C70" s="110"/>
      <c r="D70" s="110"/>
      <c r="E70" s="110"/>
      <c r="F70" s="110"/>
      <c r="G70" s="104"/>
    </row>
    <row r="71" spans="1:7" ht="15" customHeight="1" thickBot="1" x14ac:dyDescent="0.3">
      <c r="A71" s="65"/>
      <c r="B71" s="142" t="s">
        <v>48</v>
      </c>
      <c r="C71" s="143"/>
      <c r="D71" s="144"/>
      <c r="E71" s="115"/>
      <c r="F71" s="115"/>
      <c r="G71" s="104"/>
    </row>
    <row r="72" spans="1:7" ht="12" customHeight="1" x14ac:dyDescent="0.25">
      <c r="A72" s="65"/>
      <c r="B72" s="116" t="s">
        <v>35</v>
      </c>
      <c r="C72" s="117" t="s">
        <v>49</v>
      </c>
      <c r="D72" s="118" t="s">
        <v>50</v>
      </c>
      <c r="E72" s="115"/>
      <c r="F72" s="115"/>
      <c r="G72" s="104"/>
    </row>
    <row r="73" spans="1:7" ht="12" customHeight="1" x14ac:dyDescent="0.25">
      <c r="A73" s="65"/>
      <c r="B73" s="119" t="s">
        <v>51</v>
      </c>
      <c r="C73" s="120">
        <f>G27</f>
        <v>840000</v>
      </c>
      <c r="D73" s="121">
        <f>(C73/C79)</f>
        <v>0.46456535072569155</v>
      </c>
      <c r="E73" s="115"/>
      <c r="F73" s="115"/>
      <c r="G73" s="104"/>
    </row>
    <row r="74" spans="1:7" ht="12" customHeight="1" x14ac:dyDescent="0.25">
      <c r="A74" s="65"/>
      <c r="B74" s="119" t="s">
        <v>52</v>
      </c>
      <c r="C74" s="122">
        <v>0</v>
      </c>
      <c r="D74" s="121">
        <v>0</v>
      </c>
      <c r="E74" s="115"/>
      <c r="F74" s="115"/>
      <c r="G74" s="104"/>
    </row>
    <row r="75" spans="1:7" ht="12" customHeight="1" x14ac:dyDescent="0.25">
      <c r="A75" s="65"/>
      <c r="B75" s="119" t="s">
        <v>53</v>
      </c>
      <c r="C75" s="120">
        <f>G37</f>
        <v>145770</v>
      </c>
      <c r="D75" s="121">
        <f>(C75/C79)</f>
        <v>8.0618679970576257E-2</v>
      </c>
      <c r="E75" s="115"/>
      <c r="F75" s="115"/>
      <c r="G75" s="104"/>
    </row>
    <row r="76" spans="1:7" ht="12" customHeight="1" x14ac:dyDescent="0.25">
      <c r="A76" s="65"/>
      <c r="B76" s="119" t="s">
        <v>28</v>
      </c>
      <c r="C76" s="120">
        <f>G49</f>
        <v>441178.83999999997</v>
      </c>
      <c r="D76" s="121">
        <f>(C76/C79)</f>
        <v>0.24399571730637348</v>
      </c>
      <c r="E76" s="115"/>
      <c r="F76" s="115"/>
      <c r="G76" s="104"/>
    </row>
    <row r="77" spans="1:7" ht="12" customHeight="1" x14ac:dyDescent="0.25">
      <c r="A77" s="65"/>
      <c r="B77" s="119" t="s">
        <v>54</v>
      </c>
      <c r="C77" s="123">
        <f>G54</f>
        <v>295090.90909090912</v>
      </c>
      <c r="D77" s="121">
        <f>(C77/C79)</f>
        <v>0.16320120437831112</v>
      </c>
      <c r="E77" s="124"/>
      <c r="F77" s="124"/>
      <c r="G77" s="104"/>
    </row>
    <row r="78" spans="1:7" ht="12" customHeight="1" x14ac:dyDescent="0.25">
      <c r="A78" s="65"/>
      <c r="B78" s="119" t="s">
        <v>55</v>
      </c>
      <c r="C78" s="123">
        <f>G57</f>
        <v>86101.987454545451</v>
      </c>
      <c r="D78" s="121">
        <f>(C78/C79)</f>
        <v>4.7619047619047616E-2</v>
      </c>
      <c r="E78" s="124"/>
      <c r="F78" s="124"/>
      <c r="G78" s="104"/>
    </row>
    <row r="79" spans="1:7" ht="12.75" customHeight="1" thickBot="1" x14ac:dyDescent="0.3">
      <c r="A79" s="65"/>
      <c r="B79" s="125" t="s">
        <v>56</v>
      </c>
      <c r="C79" s="126">
        <f>SUM(C73:C78)</f>
        <v>1808141.7365454545</v>
      </c>
      <c r="D79" s="127">
        <f>SUM(D73:D78)</f>
        <v>1</v>
      </c>
      <c r="E79" s="124"/>
      <c r="F79" s="124"/>
      <c r="G79" s="104"/>
    </row>
    <row r="80" spans="1:7" ht="12" customHeight="1" x14ac:dyDescent="0.25">
      <c r="A80" s="65"/>
      <c r="B80" s="105"/>
      <c r="C80" s="103"/>
      <c r="D80" s="103"/>
      <c r="E80" s="103"/>
      <c r="F80" s="103"/>
      <c r="G80" s="104"/>
    </row>
    <row r="81" spans="1:7" ht="12.75" customHeight="1" thickBot="1" x14ac:dyDescent="0.3">
      <c r="A81" s="65"/>
      <c r="B81" s="35"/>
      <c r="C81" s="103"/>
      <c r="D81" s="103"/>
      <c r="E81" s="103"/>
      <c r="F81" s="103"/>
      <c r="G81" s="104"/>
    </row>
    <row r="82" spans="1:7" ht="12" customHeight="1" thickBot="1" x14ac:dyDescent="0.3">
      <c r="A82" s="65"/>
      <c r="B82" s="142" t="s">
        <v>95</v>
      </c>
      <c r="C82" s="143"/>
      <c r="D82" s="143"/>
      <c r="E82" s="144"/>
      <c r="F82" s="124"/>
      <c r="G82" s="104"/>
    </row>
    <row r="83" spans="1:7" ht="12" customHeight="1" x14ac:dyDescent="0.25">
      <c r="A83" s="65"/>
      <c r="B83" s="128" t="s">
        <v>96</v>
      </c>
      <c r="C83" s="129">
        <v>5000</v>
      </c>
      <c r="D83" s="129">
        <v>6000</v>
      </c>
      <c r="E83" s="130">
        <v>6000</v>
      </c>
      <c r="F83" s="131"/>
      <c r="G83" s="132"/>
    </row>
    <row r="84" spans="1:7" ht="12.75" customHeight="1" thickBot="1" x14ac:dyDescent="0.3">
      <c r="A84" s="65"/>
      <c r="B84" s="125" t="s">
        <v>97</v>
      </c>
      <c r="C84" s="126">
        <f>(G58/C83)</f>
        <v>361.62834730909088</v>
      </c>
      <c r="D84" s="126">
        <f>(G58/D83)</f>
        <v>301.35695609090908</v>
      </c>
      <c r="E84" s="133">
        <f>(G58/E83)</f>
        <v>301.35695609090908</v>
      </c>
      <c r="F84" s="131"/>
      <c r="G84" s="132"/>
    </row>
    <row r="85" spans="1:7" ht="15.6" customHeight="1" x14ac:dyDescent="0.25">
      <c r="A85" s="65"/>
      <c r="B85" s="102" t="s">
        <v>57</v>
      </c>
      <c r="C85" s="110"/>
      <c r="D85" s="110"/>
      <c r="E85" s="110"/>
      <c r="F85" s="110"/>
      <c r="G85" s="110"/>
    </row>
  </sheetData>
  <mergeCells count="9">
    <mergeCell ref="E9:F9"/>
    <mergeCell ref="E14:F14"/>
    <mergeCell ref="E15:F15"/>
    <mergeCell ref="B17:G17"/>
    <mergeCell ref="B82:E82"/>
    <mergeCell ref="B71:D71"/>
    <mergeCell ref="E13:F13"/>
    <mergeCell ref="E11:F11"/>
    <mergeCell ref="E10:F10"/>
  </mergeCells>
  <pageMargins left="0.748031" right="0.748031" top="0.98425200000000002" bottom="0.98425200000000002" header="0" footer="0"/>
  <pageSetup scale="54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TUNA RIEGO EVENTUAL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Maldonado Schweitzer Ruben</cp:lastModifiedBy>
  <dcterms:created xsi:type="dcterms:W3CDTF">2020-11-27T12:49:26Z</dcterms:created>
  <dcterms:modified xsi:type="dcterms:W3CDTF">2023-03-28T13:57:46Z</dcterms:modified>
</cp:coreProperties>
</file>