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V 2023\"/>
    </mc:Choice>
  </mc:AlternateContent>
  <bookViews>
    <workbookView xWindow="0" yWindow="0" windowWidth="19200" windowHeight="7050"/>
  </bookViews>
  <sheets>
    <sheet name="UVA DE MES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1" l="1"/>
  <c r="G66" i="1"/>
  <c r="G64" i="1"/>
  <c r="G61" i="1" l="1"/>
  <c r="G60" i="1"/>
  <c r="G53" i="1"/>
  <c r="G77" i="1" l="1"/>
  <c r="G72" i="1"/>
  <c r="G69" i="1"/>
  <c r="G68" i="1"/>
  <c r="G65" i="1"/>
  <c r="G62" i="1"/>
  <c r="G59" i="1"/>
  <c r="G58" i="1"/>
  <c r="G57" i="1"/>
  <c r="G56" i="1"/>
  <c r="G54" i="1"/>
  <c r="G52" i="1"/>
  <c r="G51" i="1"/>
  <c r="G50" i="1"/>
  <c r="G49" i="1"/>
  <c r="G48" i="1"/>
  <c r="G47" i="1"/>
  <c r="G41" i="1"/>
  <c r="G40" i="1"/>
  <c r="G39" i="1"/>
  <c r="G38" i="1"/>
  <c r="G37" i="1"/>
  <c r="G36" i="1"/>
  <c r="G35" i="1"/>
  <c r="G31" i="1"/>
  <c r="C99" i="1" s="1"/>
  <c r="G25" i="1"/>
  <c r="G24" i="1"/>
  <c r="G23" i="1"/>
  <c r="G11" i="1"/>
  <c r="G83" i="1" s="1"/>
  <c r="G73" i="1" l="1"/>
  <c r="G42" i="1"/>
  <c r="C100" i="1" s="1"/>
  <c r="G78" i="1"/>
  <c r="C102" i="1" s="1"/>
  <c r="C101" i="1"/>
  <c r="G22" i="1"/>
  <c r="G21" i="1"/>
  <c r="G20" i="1"/>
  <c r="G26" i="1" l="1"/>
  <c r="G80" i="1" l="1"/>
  <c r="G81" i="1" s="1"/>
  <c r="C98" i="1"/>
  <c r="G82" i="1" l="1"/>
  <c r="C103" i="1"/>
  <c r="G84" i="1" l="1"/>
  <c r="C109" i="1"/>
  <c r="D109" i="1"/>
  <c r="E109" i="1"/>
  <c r="C104" i="1"/>
  <c r="D102" i="1" l="1"/>
  <c r="D99" i="1"/>
  <c r="D100" i="1"/>
  <c r="D101" i="1"/>
  <c r="D98" i="1"/>
  <c r="D103" i="1"/>
  <c r="D104" i="1" l="1"/>
</calcChain>
</file>

<file path=xl/sharedStrings.xml><?xml version="1.0" encoding="utf-8"?>
<sst xmlns="http://schemas.openxmlformats.org/spreadsheetml/2006/main" count="207" uniqueCount="137">
  <si>
    <t>RUBRO O CULTIVO</t>
  </si>
  <si>
    <t>VARIEDAD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</si>
  <si>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</si>
  <si>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</si>
  <si>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</si>
  <si>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</si>
  <si>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</si>
  <si>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</si>
  <si>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</si>
  <si>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</si>
  <si>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</si>
  <si>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</si>
  <si>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</si>
  <si>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</si>
  <si>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</si>
  <si>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</si>
  <si>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</si>
  <si>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</si>
  <si>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Octubre-Marzo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</si>
  <si>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</si>
  <si>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</si>
  <si>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</si>
  <si>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</si>
  <si>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</si>
  <si>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</si>
  <si>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</si>
  <si>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</si>
  <si>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</si>
  <si>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</si>
  <si>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</si>
  <si>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</si>
  <si>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</si>
  <si>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</si>
  <si>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</si>
  <si>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</si>
  <si>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</si>
  <si>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</si>
  <si>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</si>
  <si>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</si>
  <si>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</si>
  <si>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</si>
  <si>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</si>
  <si>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</si>
  <si>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</si>
  <si>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</si>
  <si>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</si>
  <si>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</si>
  <si>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</si>
  <si>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</si>
  <si>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</si>
  <si>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</si>
  <si>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</si>
  <si>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</si>
  <si>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</si>
  <si>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</si>
  <si>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</si>
  <si>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</si>
  <si>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</si>
  <si>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</si>
  <si>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FECHA ESTIMADA PRECIO VENTA</t>
  </si>
  <si>
    <t>NIVEL TECNOLOGICO</t>
  </si>
  <si>
    <t>PRECIO ESPERADO ($/kg)</t>
  </si>
  <si>
    <t>REGION</t>
  </si>
  <si>
    <t>Lib. B. O'Higgins</t>
  </si>
  <si>
    <t>AREA</t>
  </si>
  <si>
    <t>SAN VICENTE</t>
  </si>
  <si>
    <t>Todas</t>
  </si>
  <si>
    <t>Control de malezas</t>
  </si>
  <si>
    <t>Mayo - Junio</t>
  </si>
  <si>
    <t>Junio - Septiembre</t>
  </si>
  <si>
    <t>Noviembre</t>
  </si>
  <si>
    <t>Febrero</t>
  </si>
  <si>
    <t>Urea</t>
  </si>
  <si>
    <t>Superfosfato triple</t>
  </si>
  <si>
    <t>lt</t>
  </si>
  <si>
    <t>FUNGICIDAS</t>
  </si>
  <si>
    <t>Noviembre - Enero</t>
  </si>
  <si>
    <t>Flete</t>
  </si>
  <si>
    <t>c/u</t>
  </si>
  <si>
    <t>RENDIMIENTO (Kg/Há.)</t>
  </si>
  <si>
    <t>ESCENARIOS COSTO UNITARIO  ($/kG)</t>
  </si>
  <si>
    <t>Rendimiento (kG/hà)</t>
  </si>
  <si>
    <t>Costo unitario ($/KG) (*)</t>
  </si>
  <si>
    <t>Medio</t>
  </si>
  <si>
    <t>Febrero-Marzo</t>
  </si>
  <si>
    <t>7. Recomendación es referencial</t>
  </si>
  <si>
    <t>MARZO</t>
  </si>
  <si>
    <t>MERCADO INTERNO</t>
  </si>
  <si>
    <t>lluvias-heladas- sequia</t>
  </si>
  <si>
    <t>Poda</t>
  </si>
  <si>
    <t>Raleo</t>
  </si>
  <si>
    <t>Surqueadura, riego</t>
  </si>
  <si>
    <t>Aplicación de pesticidas</t>
  </si>
  <si>
    <t>Rastraje</t>
  </si>
  <si>
    <t>Octubre-Mayo</t>
  </si>
  <si>
    <t>Enero-Diciembre</t>
  </si>
  <si>
    <t>Julio</t>
  </si>
  <si>
    <t>Agosto</t>
  </si>
  <si>
    <t>Enero-Febrero</t>
  </si>
  <si>
    <t>Boro Foliar</t>
  </si>
  <si>
    <t>Calcio</t>
  </si>
  <si>
    <t>Potasio</t>
  </si>
  <si>
    <t>Muriato de Potasio</t>
  </si>
  <si>
    <t>Nitrato de Potasio</t>
  </si>
  <si>
    <t>Foliares</t>
  </si>
  <si>
    <t>Marzo-Diciembre</t>
  </si>
  <si>
    <t>Septiembre-Diciembre</t>
  </si>
  <si>
    <t>Septiembre-Febrero</t>
  </si>
  <si>
    <t>Septiembre Febrero</t>
  </si>
  <si>
    <t>Azufre en Polvo</t>
  </si>
  <si>
    <t>Azufre WP</t>
  </si>
  <si>
    <t>Topas 200 EW</t>
  </si>
  <si>
    <t>Score 250 EC</t>
  </si>
  <si>
    <t>Teldor 500 SC</t>
  </si>
  <si>
    <t>Switch 62,5 WG</t>
  </si>
  <si>
    <t>Tebuconazol 43 SC</t>
  </si>
  <si>
    <t>g</t>
  </si>
  <si>
    <t>Septiembre-Noviembre</t>
  </si>
  <si>
    <t>Noviembre-Febrero</t>
  </si>
  <si>
    <t>Simazina</t>
  </si>
  <si>
    <t>Paraquat</t>
  </si>
  <si>
    <t>karate Zeon 5 CS</t>
  </si>
  <si>
    <t>Clorpirifos</t>
  </si>
  <si>
    <t>Punto 70</t>
  </si>
  <si>
    <t>Acido Giberelico</t>
  </si>
  <si>
    <t>gr</t>
  </si>
  <si>
    <t>Octubre-Diciembre</t>
  </si>
  <si>
    <t>Novimbre</t>
  </si>
  <si>
    <t>UVA DE MESA</t>
  </si>
  <si>
    <t>Glifosato 480</t>
  </si>
  <si>
    <t>3. Precio esperado por ventas corresponde a precio colocado en el domicilio del comprador (incluye Ingreso a Feria)</t>
  </si>
  <si>
    <t>THOMPSON- CRIMSON</t>
  </si>
  <si>
    <t>Cosecha limpia</t>
  </si>
  <si>
    <t>Conduccion, tutores</t>
  </si>
  <si>
    <t>Racimos</t>
  </si>
  <si>
    <t>Residuos</t>
  </si>
  <si>
    <t>Arrastre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</si>
</sst>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-* #,##0.00_-;\-* #,##0.00_-;_-* &quot;-&quot;??_-;_-@_-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</numFmts>
  <fonts count="23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 applyNumberFormat="0" applyFill="0" applyBorder="0" applyProtection="0"/>
    <xf numFmtId="0" fontId="1" fillId="0" borderId="18"/>
    <xf numFmtId="164" fontId="17" fillId="0" borderId="18" applyFont="0" applyFill="0" applyBorder="0" applyAlignment="0" applyProtection="0"/>
    <xf numFmtId="0" fontId="18" fillId="0" borderId="18"/>
    <xf numFmtId="43" fontId="20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3" fillId="2" borderId="8" xfId="0" applyFont="1" applyFill="1" applyBorder="1" applyAlignment="1">
      <alignment wrapText="1"/>
    </xf>
    <xf numFmtId="0" fontId="3" fillId="2" borderId="12" xfId="0" applyFont="1" applyFill="1" applyBorder="1" applyAlignment="1">
      <alignment horizontal="left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13" fillId="7" borderId="18" xfId="0" applyFont="1" applyFill="1" applyBorder="1"/>
    <xf numFmtId="49" fontId="11" fillId="8" borderId="19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167" fontId="11" fillId="2" borderId="6" xfId="0" applyNumberFormat="1" applyFont="1" applyFill="1" applyBorder="1" applyAlignment="1">
      <alignment vertical="center"/>
    </xf>
    <xf numFmtId="0" fontId="8" fillId="7" borderId="17" xfId="0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166" fontId="2" fillId="2" borderId="18" xfId="0" applyNumberFormat="1" applyFont="1" applyFill="1" applyBorder="1" applyAlignment="1">
      <alignment vertical="center"/>
    </xf>
    <xf numFmtId="166" fontId="15" fillId="2" borderId="18" xfId="0" applyNumberFormat="1" applyFont="1" applyFill="1" applyBorder="1" applyAlignment="1">
      <alignment vertical="center"/>
    </xf>
    <xf numFmtId="0" fontId="13" fillId="2" borderId="18" xfId="0" applyFont="1" applyFill="1" applyBorder="1"/>
    <xf numFmtId="49" fontId="0" fillId="2" borderId="18" xfId="0" applyNumberForma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49" fontId="2" fillId="5" borderId="22" xfId="0" applyNumberFormat="1" applyFont="1" applyFill="1" applyBorder="1" applyAlignment="1">
      <alignment vertical="center"/>
    </xf>
    <xf numFmtId="0" fontId="2" fillId="5" borderId="23" xfId="0" applyFont="1" applyFill="1" applyBorder="1" applyAlignment="1">
      <alignment vertical="center"/>
    </xf>
    <xf numFmtId="49" fontId="2" fillId="3" borderId="25" xfId="0" applyNumberFormat="1" applyFont="1" applyFill="1" applyBorder="1" applyAlignment="1">
      <alignment vertical="center"/>
    </xf>
    <xf numFmtId="49" fontId="2" fillId="5" borderId="25" xfId="0" applyNumberFormat="1" applyFont="1" applyFill="1" applyBorder="1" applyAlignment="1">
      <alignment vertical="center"/>
    </xf>
    <xf numFmtId="49" fontId="2" fillId="5" borderId="27" xfId="0" applyNumberFormat="1" applyFont="1" applyFill="1" applyBorder="1" applyAlignment="1">
      <alignment vertical="center"/>
    </xf>
    <xf numFmtId="0" fontId="8" fillId="5" borderId="28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4" fillId="2" borderId="18" xfId="0" applyFont="1" applyFill="1" applyBorder="1" applyAlignment="1">
      <alignment vertical="center"/>
    </xf>
    <xf numFmtId="49" fontId="11" fillId="8" borderId="30" xfId="0" applyNumberFormat="1" applyFont="1" applyFill="1" applyBorder="1" applyAlignment="1">
      <alignment vertical="center"/>
    </xf>
    <xf numFmtId="49" fontId="13" fillId="8" borderId="31" xfId="0" applyNumberFormat="1" applyFont="1" applyFill="1" applyBorder="1"/>
    <xf numFmtId="49" fontId="11" fillId="2" borderId="32" xfId="0" applyNumberFormat="1" applyFont="1" applyFill="1" applyBorder="1" applyAlignment="1">
      <alignment vertical="center"/>
    </xf>
    <xf numFmtId="9" fontId="13" fillId="2" borderId="33" xfId="0" applyNumberFormat="1" applyFont="1" applyFill="1" applyBorder="1"/>
    <xf numFmtId="49" fontId="11" fillId="8" borderId="34" xfId="0" applyNumberFormat="1" applyFont="1" applyFill="1" applyBorder="1" applyAlignment="1">
      <alignment vertical="center"/>
    </xf>
    <xf numFmtId="167" fontId="11" fillId="8" borderId="35" xfId="0" applyNumberFormat="1" applyFont="1" applyFill="1" applyBorder="1" applyAlignment="1">
      <alignment vertical="center"/>
    </xf>
    <xf numFmtId="9" fontId="11" fillId="8" borderId="36" xfId="0" applyNumberFormat="1" applyFont="1" applyFill="1" applyBorder="1" applyAlignment="1">
      <alignment vertical="center"/>
    </xf>
    <xf numFmtId="0" fontId="13" fillId="9" borderId="39" xfId="0" applyFont="1" applyFill="1" applyBorder="1"/>
    <xf numFmtId="0" fontId="13" fillId="2" borderId="18" xfId="0" applyFont="1" applyFill="1" applyBorder="1" applyAlignment="1">
      <alignment vertical="center"/>
    </xf>
    <xf numFmtId="49" fontId="13" fillId="2" borderId="18" xfId="0" applyNumberFormat="1" applyFont="1" applyFill="1" applyBorder="1" applyAlignment="1">
      <alignment vertical="center"/>
    </xf>
    <xf numFmtId="49" fontId="11" fillId="2" borderId="40" xfId="0" applyNumberFormat="1" applyFont="1" applyFill="1" applyBorder="1" applyAlignment="1">
      <alignment vertical="center"/>
    </xf>
    <xf numFmtId="0" fontId="13" fillId="2" borderId="41" xfId="0" applyFont="1" applyFill="1" applyBorder="1"/>
    <xf numFmtId="0" fontId="13" fillId="2" borderId="42" xfId="0" applyFont="1" applyFill="1" applyBorder="1"/>
    <xf numFmtId="0" fontId="13" fillId="2" borderId="44" xfId="0" applyFont="1" applyFill="1" applyBorder="1"/>
    <xf numFmtId="0" fontId="13" fillId="2" borderId="46" xfId="0" applyFont="1" applyFill="1" applyBorder="1"/>
    <xf numFmtId="0" fontId="13" fillId="2" borderId="47" xfId="0" applyFont="1" applyFill="1" applyBorder="1"/>
    <xf numFmtId="0" fontId="11" fillId="7" borderId="18" xfId="0" applyFont="1" applyFill="1" applyBorder="1" applyAlignment="1">
      <alignment vertical="center"/>
    </xf>
    <xf numFmtId="0" fontId="8" fillId="9" borderId="17" xfId="0" applyFont="1" applyFill="1" applyBorder="1" applyAlignment="1">
      <alignment vertical="center"/>
    </xf>
    <xf numFmtId="49" fontId="16" fillId="9" borderId="18" xfId="0" applyNumberFormat="1" applyFont="1" applyFill="1" applyBorder="1" applyAlignment="1">
      <alignment vertical="center"/>
    </xf>
    <xf numFmtId="0" fontId="8" fillId="9" borderId="18" xfId="0" applyFont="1" applyFill="1" applyBorder="1" applyAlignment="1">
      <alignment vertical="center"/>
    </xf>
    <xf numFmtId="0" fontId="8" fillId="9" borderId="48" xfId="0" applyFont="1" applyFill="1" applyBorder="1" applyAlignment="1">
      <alignment vertical="center"/>
    </xf>
    <xf numFmtId="49" fontId="11" fillId="8" borderId="49" xfId="0" applyNumberFormat="1" applyFont="1" applyFill="1" applyBorder="1" applyAlignment="1">
      <alignment vertical="center"/>
    </xf>
    <xf numFmtId="167" fontId="11" fillId="8" borderId="36" xfId="0" applyNumberFormat="1" applyFont="1" applyFill="1" applyBorder="1" applyAlignment="1">
      <alignment vertical="center"/>
    </xf>
    <xf numFmtId="3" fontId="11" fillId="8" borderId="50" xfId="0" applyNumberFormat="1" applyFont="1" applyFill="1" applyBorder="1" applyAlignment="1">
      <alignment vertical="center"/>
    </xf>
    <xf numFmtId="3" fontId="11" fillId="8" borderId="51" xfId="0" applyNumberFormat="1" applyFont="1" applyFill="1" applyBorder="1" applyAlignment="1">
      <alignment vertical="center"/>
    </xf>
    <xf numFmtId="49" fontId="6" fillId="3" borderId="53" xfId="0" applyNumberFormat="1" applyFont="1" applyFill="1" applyBorder="1" applyAlignment="1">
      <alignment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vertical="center"/>
    </xf>
    <xf numFmtId="3" fontId="6" fillId="3" borderId="53" xfId="0" applyNumberFormat="1" applyFont="1" applyFill="1" applyBorder="1" applyAlignment="1">
      <alignment vertical="center"/>
    </xf>
    <xf numFmtId="49" fontId="16" fillId="9" borderId="37" xfId="0" applyNumberFormat="1" applyFont="1" applyFill="1" applyBorder="1" applyAlignment="1">
      <alignment vertical="center"/>
    </xf>
    <xf numFmtId="0" fontId="11" fillId="9" borderId="38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21" fillId="3" borderId="5" xfId="0" applyNumberFormat="1" applyFont="1" applyFill="1" applyBorder="1" applyAlignment="1">
      <alignment vertical="center" wrapText="1"/>
    </xf>
    <xf numFmtId="3" fontId="22" fillId="0" borderId="52" xfId="0" applyNumberFormat="1" applyFont="1" applyFill="1" applyBorder="1" applyAlignment="1">
      <alignment horizontal="right"/>
    </xf>
    <xf numFmtId="0" fontId="4" fillId="2" borderId="7" xfId="0" applyFont="1" applyFill="1" applyBorder="1"/>
    <xf numFmtId="49" fontId="6" fillId="3" borderId="6" xfId="0" applyNumberFormat="1" applyFont="1" applyFill="1" applyBorder="1" applyAlignment="1">
      <alignment wrapText="1"/>
    </xf>
    <xf numFmtId="0" fontId="6" fillId="4" borderId="6" xfId="0" applyFont="1" applyFill="1" applyBorder="1" applyAlignment="1">
      <alignment wrapText="1"/>
    </xf>
    <xf numFmtId="168" fontId="22" fillId="0" borderId="52" xfId="4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54" xfId="0" applyNumberFormat="1" applyFont="1" applyFill="1" applyBorder="1" applyAlignment="1">
      <alignment horizontal="left"/>
    </xf>
    <xf numFmtId="49" fontId="4" fillId="2" borderId="55" xfId="0" applyNumberFormat="1" applyFont="1" applyFill="1" applyBorder="1" applyAlignment="1">
      <alignment horizontal="left"/>
    </xf>
    <xf numFmtId="0" fontId="22" fillId="0" borderId="52" xfId="0" applyFont="1" applyFill="1" applyBorder="1" applyAlignment="1">
      <alignment horizontal="right" wrapText="1"/>
    </xf>
    <xf numFmtId="0" fontId="22" fillId="0" borderId="52" xfId="0" applyFont="1" applyFill="1" applyBorder="1" applyAlignment="1">
      <alignment horizontal="right"/>
    </xf>
    <xf numFmtId="17" fontId="22" fillId="0" borderId="52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0" fillId="2" borderId="1" xfId="0" applyFont="1" applyFill="1" applyBorder="1" applyAlignment="1"/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3" fillId="2" borderId="9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0" borderId="0" xfId="0" applyFont="1" applyAlignment="1"/>
    <xf numFmtId="0" fontId="0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/>
    <xf numFmtId="0" fontId="3" fillId="2" borderId="12" xfId="0" applyFont="1" applyFill="1" applyBorder="1" applyAlignment="1">
      <alignment horizontal="right"/>
    </xf>
    <xf numFmtId="0" fontId="0" fillId="2" borderId="4" xfId="0" applyFont="1" applyFill="1" applyBorder="1" applyAlignment="1"/>
    <xf numFmtId="49" fontId="21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49" fontId="21" fillId="3" borderId="13" xfId="0" applyNumberFormat="1" applyFont="1" applyFill="1" applyBorder="1" applyAlignment="1">
      <alignment horizontal="center" vertical="center"/>
    </xf>
    <xf numFmtId="49" fontId="21" fillId="3" borderId="13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0" fontId="0" fillId="0" borderId="18" xfId="0" applyNumberFormat="1" applyFont="1" applyBorder="1" applyAlignment="1"/>
    <xf numFmtId="0" fontId="0" fillId="2" borderId="20" xfId="0" applyFont="1" applyFill="1" applyBorder="1" applyAlignment="1"/>
    <xf numFmtId="0" fontId="19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 wrapText="1"/>
    </xf>
    <xf numFmtId="0" fontId="3" fillId="2" borderId="21" xfId="0" applyFont="1" applyFill="1" applyBorder="1" applyAlignment="1"/>
    <xf numFmtId="3" fontId="3" fillId="2" borderId="21" xfId="0" applyNumberFormat="1" applyFont="1" applyFill="1" applyBorder="1" applyAlignment="1"/>
    <xf numFmtId="166" fontId="2" fillId="5" borderId="24" xfId="0" applyNumberFormat="1" applyFont="1" applyFill="1" applyBorder="1" applyAlignment="1">
      <alignment vertical="center"/>
    </xf>
    <xf numFmtId="166" fontId="2" fillId="3" borderId="26" xfId="0" applyNumberFormat="1" applyFont="1" applyFill="1" applyBorder="1" applyAlignment="1">
      <alignment vertical="center"/>
    </xf>
    <xf numFmtId="166" fontId="2" fillId="5" borderId="26" xfId="0" applyNumberFormat="1" applyFont="1" applyFill="1" applyBorder="1" applyAlignment="1">
      <alignment vertical="center"/>
    </xf>
    <xf numFmtId="166" fontId="2" fillId="6" borderId="29" xfId="0" applyNumberFormat="1" applyFont="1" applyFill="1" applyBorder="1" applyAlignment="1">
      <alignment vertical="center"/>
    </xf>
    <xf numFmtId="49" fontId="4" fillId="2" borderId="43" xfId="0" applyNumberFormat="1" applyFont="1" applyFill="1" applyBorder="1" applyAlignment="1">
      <alignment vertical="center"/>
    </xf>
    <xf numFmtId="49" fontId="4" fillId="2" borderId="45" xfId="0" applyNumberFormat="1" applyFont="1" applyFill="1" applyBorder="1" applyAlignment="1">
      <alignment vertical="center"/>
    </xf>
    <xf numFmtId="168" fontId="22" fillId="0" borderId="52" xfId="4" applyNumberFormat="1" applyFont="1" applyFill="1" applyBorder="1" applyAlignment="1">
      <alignment horizontal="right" wrapText="1"/>
    </xf>
  </cellXfs>
  <cellStyles count="5">
    <cellStyle name="Millares" xfId="4" builtinId="3"/>
    <cellStyle name="Millares 5" xfId="2"/>
    <cellStyle name="Normal" xfId="0" builtinId="0"/>
    <cellStyle name="Normal 2" xfId="1"/>
    <cellStyle name="Normal 4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0"/>
  <sheetViews>
    <sheetView showGridLines="0" tabSelected="1" zoomScale="124" zoomScaleNormal="124" workbookViewId="0">
      <selection activeCell="D10" sqref="D10"/>
    </sheetView>
  </sheetViews>
  <sheetFormatPr baseColWidth="10" defaultColWidth="10.85546875" defaultRowHeight="11.25" customHeight="1"/>
  <cols>
    <col min="1" max="1" width="4.42578125" style="1" customWidth="1"/>
    <col min="2" max="2" width="16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5.42578125" style="1" customWidth="1"/>
    <col min="9" max="24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3"/>
      <c r="C7" s="4"/>
      <c r="D7" s="2"/>
      <c r="E7" s="4"/>
      <c r="F7" s="4"/>
      <c r="G7" s="4"/>
    </row>
    <row r="8" spans="1:255" ht="12" customHeight="1">
      <c r="A8" s="5"/>
      <c r="B8" s="67" t="s">
        <v>0</v>
      </c>
      <c r="C8" s="68" t="s">
        <v>128</v>
      </c>
      <c r="D8" s="69"/>
      <c r="E8" s="70" t="s">
        <v>79</v>
      </c>
      <c r="F8" s="71"/>
      <c r="G8" s="72">
        <v>30000</v>
      </c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1:255" ht="25.5" customHeight="1">
      <c r="A9" s="5"/>
      <c r="B9" s="73" t="s">
        <v>1</v>
      </c>
      <c r="C9" s="72" t="s">
        <v>131</v>
      </c>
      <c r="D9" s="69"/>
      <c r="E9" s="74" t="s">
        <v>59</v>
      </c>
      <c r="F9" s="75"/>
      <c r="G9" s="72" t="s">
        <v>86</v>
      </c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pans="1:255" ht="18" customHeight="1">
      <c r="A10" s="5"/>
      <c r="B10" s="73" t="s">
        <v>60</v>
      </c>
      <c r="C10" s="72" t="s">
        <v>83</v>
      </c>
      <c r="D10" s="69"/>
      <c r="E10" s="74" t="s">
        <v>61</v>
      </c>
      <c r="F10" s="75"/>
      <c r="G10" s="72">
        <v>500</v>
      </c>
      <c r="IL10" s="1"/>
      <c r="IM10" s="1"/>
      <c r="IN10" s="1"/>
      <c r="IO10" s="1"/>
      <c r="IP10" s="1"/>
      <c r="IQ10" s="1"/>
      <c r="IR10" s="1"/>
      <c r="IS10" s="1"/>
      <c r="IT10" s="1"/>
      <c r="IU10" s="1"/>
    </row>
    <row r="11" spans="1:255" ht="16.5" customHeight="1">
      <c r="A11" s="5"/>
      <c r="B11" s="73" t="s">
        <v>62</v>
      </c>
      <c r="C11" s="72" t="s">
        <v>63</v>
      </c>
      <c r="D11" s="69"/>
      <c r="E11" s="76" t="s">
        <v>2</v>
      </c>
      <c r="F11" s="77"/>
      <c r="G11" s="72">
        <f>G8*G10</f>
        <v>15000000</v>
      </c>
      <c r="IL11" s="1"/>
      <c r="IM11" s="1"/>
      <c r="IN11" s="1"/>
      <c r="IO11" s="1"/>
      <c r="IP11" s="1"/>
      <c r="IQ11" s="1"/>
      <c r="IR11" s="1"/>
      <c r="IS11" s="1"/>
      <c r="IT11" s="1"/>
      <c r="IU11" s="1"/>
    </row>
    <row r="12" spans="1:255" ht="27">
      <c r="A12" s="5"/>
      <c r="B12" s="73" t="s">
        <v>64</v>
      </c>
      <c r="C12" s="78" t="s">
        <v>65</v>
      </c>
      <c r="D12" s="69"/>
      <c r="E12" s="74" t="s">
        <v>3</v>
      </c>
      <c r="F12" s="75"/>
      <c r="G12" s="121" t="s">
        <v>87</v>
      </c>
      <c r="IL12" s="1"/>
      <c r="IM12" s="1"/>
      <c r="IN12" s="1"/>
      <c r="IO12" s="1"/>
      <c r="IP12" s="1"/>
      <c r="IQ12" s="1"/>
      <c r="IR12" s="1"/>
      <c r="IS12" s="1"/>
      <c r="IT12" s="1"/>
      <c r="IU12" s="1"/>
    </row>
    <row r="13" spans="1:255" ht="15">
      <c r="A13" s="5"/>
      <c r="B13" s="73" t="s">
        <v>4</v>
      </c>
      <c r="C13" s="79" t="s">
        <v>66</v>
      </c>
      <c r="D13" s="69"/>
      <c r="E13" s="74" t="s">
        <v>5</v>
      </c>
      <c r="F13" s="75"/>
      <c r="G13" s="72" t="s">
        <v>84</v>
      </c>
      <c r="IL13" s="1"/>
      <c r="IM13" s="1"/>
      <c r="IN13" s="1"/>
      <c r="IO13" s="1"/>
      <c r="IP13" s="1"/>
      <c r="IQ13" s="1"/>
      <c r="IR13" s="1"/>
      <c r="IS13" s="1"/>
      <c r="IT13" s="1"/>
      <c r="IU13" s="1"/>
    </row>
    <row r="14" spans="1:255" ht="25.5" customHeight="1">
      <c r="A14" s="5"/>
      <c r="B14" s="73" t="s">
        <v>6</v>
      </c>
      <c r="C14" s="80">
        <v>44927</v>
      </c>
      <c r="D14" s="69"/>
      <c r="E14" s="81" t="s">
        <v>7</v>
      </c>
      <c r="F14" s="82"/>
      <c r="G14" s="121" t="s">
        <v>88</v>
      </c>
      <c r="IL14" s="1"/>
      <c r="IM14" s="1"/>
      <c r="IN14" s="1"/>
      <c r="IO14" s="1"/>
      <c r="IP14" s="1"/>
      <c r="IQ14" s="1"/>
      <c r="IR14" s="1"/>
      <c r="IS14" s="1"/>
      <c r="IT14" s="1"/>
      <c r="IU14" s="1"/>
    </row>
    <row r="15" spans="1:255" s="89" customFormat="1" ht="12" customHeight="1">
      <c r="A15" s="83"/>
      <c r="B15" s="6"/>
      <c r="C15" s="84"/>
      <c r="D15" s="85"/>
      <c r="E15" s="86"/>
      <c r="F15" s="86"/>
      <c r="G15" s="87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</row>
    <row r="16" spans="1:255" s="89" customFormat="1" ht="12" customHeight="1">
      <c r="A16" s="90"/>
      <c r="B16" s="65" t="s">
        <v>8</v>
      </c>
      <c r="C16" s="66"/>
      <c r="D16" s="66"/>
      <c r="E16" s="66"/>
      <c r="F16" s="66"/>
      <c r="G16" s="66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</row>
    <row r="17" spans="1:255" s="89" customFormat="1" ht="12" customHeight="1">
      <c r="A17" s="83"/>
      <c r="B17" s="91"/>
      <c r="C17" s="7"/>
      <c r="D17" s="7"/>
      <c r="E17" s="7"/>
      <c r="F17" s="92"/>
      <c r="G17" s="93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</row>
    <row r="18" spans="1:255" s="89" customFormat="1" ht="12" customHeight="1">
      <c r="A18" s="94"/>
      <c r="B18" s="95" t="s">
        <v>9</v>
      </c>
      <c r="C18" s="96"/>
      <c r="D18" s="97"/>
      <c r="E18" s="97"/>
      <c r="F18" s="98"/>
      <c r="G18" s="99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</row>
    <row r="19" spans="1:255" s="89" customFormat="1" ht="24" customHeight="1">
      <c r="A19" s="94"/>
      <c r="B19" s="100" t="s">
        <v>10</v>
      </c>
      <c r="C19" s="101" t="s">
        <v>11</v>
      </c>
      <c r="D19" s="101" t="s">
        <v>12</v>
      </c>
      <c r="E19" s="100" t="s">
        <v>13</v>
      </c>
      <c r="F19" s="101" t="s">
        <v>14</v>
      </c>
      <c r="G19" s="100" t="s">
        <v>15</v>
      </c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</row>
    <row r="20" spans="1:255" ht="12" customHeight="1">
      <c r="A20" s="5"/>
      <c r="B20" s="102" t="s">
        <v>89</v>
      </c>
      <c r="C20" s="103" t="s">
        <v>16</v>
      </c>
      <c r="D20" s="103">
        <v>15</v>
      </c>
      <c r="E20" s="103" t="s">
        <v>17</v>
      </c>
      <c r="F20" s="104">
        <v>25000</v>
      </c>
      <c r="G20" s="105">
        <f>(D20*F20)</f>
        <v>375000</v>
      </c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1:255" ht="12" customHeight="1">
      <c r="A21" s="5"/>
      <c r="B21" s="102" t="s">
        <v>90</v>
      </c>
      <c r="C21" s="103" t="s">
        <v>16</v>
      </c>
      <c r="D21" s="103">
        <v>30</v>
      </c>
      <c r="E21" s="103" t="s">
        <v>17</v>
      </c>
      <c r="F21" s="104">
        <v>25000</v>
      </c>
      <c r="G21" s="105">
        <f>(D21*F21)</f>
        <v>750000</v>
      </c>
      <c r="IL21" s="1"/>
      <c r="IM21" s="1"/>
      <c r="IN21" s="1"/>
      <c r="IO21" s="1"/>
      <c r="IP21" s="1"/>
      <c r="IQ21" s="1"/>
      <c r="IR21" s="1"/>
      <c r="IS21" s="1"/>
      <c r="IT21" s="1"/>
      <c r="IU21" s="1"/>
    </row>
    <row r="22" spans="1:255" ht="12" customHeight="1">
      <c r="A22" s="5"/>
      <c r="B22" s="102" t="s">
        <v>67</v>
      </c>
      <c r="C22" s="103" t="s">
        <v>16</v>
      </c>
      <c r="D22" s="103">
        <v>8</v>
      </c>
      <c r="E22" s="103" t="s">
        <v>18</v>
      </c>
      <c r="F22" s="104">
        <v>25000</v>
      </c>
      <c r="G22" s="105">
        <f>(D22*F22)</f>
        <v>200000</v>
      </c>
      <c r="IL22" s="1"/>
      <c r="IM22" s="1"/>
      <c r="IN22" s="1"/>
      <c r="IO22" s="1"/>
      <c r="IP22" s="1"/>
      <c r="IQ22" s="1"/>
      <c r="IR22" s="1"/>
      <c r="IS22" s="1"/>
      <c r="IT22" s="1"/>
      <c r="IU22" s="1"/>
    </row>
    <row r="23" spans="1:255" ht="12" customHeight="1">
      <c r="A23" s="5"/>
      <c r="B23" s="102" t="s">
        <v>132</v>
      </c>
      <c r="C23" s="103" t="s">
        <v>16</v>
      </c>
      <c r="D23" s="103">
        <v>60</v>
      </c>
      <c r="E23" s="103" t="s">
        <v>68</v>
      </c>
      <c r="F23" s="104">
        <v>25000</v>
      </c>
      <c r="G23" s="105">
        <f t="shared" ref="G23:G25" si="0">+D23*F23</f>
        <v>1500000</v>
      </c>
      <c r="IL23" s="1"/>
      <c r="IM23" s="1"/>
      <c r="IN23" s="1"/>
      <c r="IO23" s="1"/>
      <c r="IP23" s="1"/>
      <c r="IQ23" s="1"/>
      <c r="IR23" s="1"/>
      <c r="IS23" s="1"/>
      <c r="IT23" s="1"/>
      <c r="IU23" s="1"/>
    </row>
    <row r="24" spans="1:255" ht="12" customHeight="1">
      <c r="A24" s="5"/>
      <c r="B24" s="102" t="s">
        <v>133</v>
      </c>
      <c r="C24" s="103" t="s">
        <v>16</v>
      </c>
      <c r="D24" s="103">
        <v>20</v>
      </c>
      <c r="E24" s="103" t="s">
        <v>68</v>
      </c>
      <c r="F24" s="104">
        <v>25000</v>
      </c>
      <c r="G24" s="105">
        <f t="shared" si="0"/>
        <v>500000</v>
      </c>
      <c r="IL24" s="1"/>
      <c r="IM24" s="1"/>
      <c r="IN24" s="1"/>
      <c r="IO24" s="1"/>
      <c r="IP24" s="1"/>
      <c r="IQ24" s="1"/>
      <c r="IR24" s="1"/>
      <c r="IS24" s="1"/>
      <c r="IT24" s="1"/>
      <c r="IU24" s="1"/>
    </row>
    <row r="25" spans="1:255" ht="12" customHeight="1">
      <c r="A25" s="5"/>
      <c r="B25" s="102" t="s">
        <v>134</v>
      </c>
      <c r="C25" s="103" t="s">
        <v>16</v>
      </c>
      <c r="D25" s="103">
        <v>30</v>
      </c>
      <c r="E25" s="103" t="s">
        <v>69</v>
      </c>
      <c r="F25" s="104">
        <v>25000</v>
      </c>
      <c r="G25" s="105">
        <f t="shared" si="0"/>
        <v>750000</v>
      </c>
      <c r="IL25" s="1"/>
      <c r="IM25" s="1"/>
      <c r="IN25" s="1"/>
      <c r="IO25" s="1"/>
      <c r="IP25" s="1"/>
      <c r="IQ25" s="1"/>
      <c r="IR25" s="1"/>
      <c r="IS25" s="1"/>
      <c r="IT25" s="1"/>
      <c r="IU25" s="1"/>
    </row>
    <row r="26" spans="1:255" s="89" customFormat="1" ht="11.25" customHeight="1">
      <c r="A26" s="88"/>
      <c r="B26" s="8" t="s">
        <v>19</v>
      </c>
      <c r="C26" s="9"/>
      <c r="D26" s="9"/>
      <c r="E26" s="9"/>
      <c r="F26" s="10"/>
      <c r="G26" s="11">
        <f>SUM(G20:G25)</f>
        <v>4075000</v>
      </c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  <c r="IR26" s="88"/>
      <c r="IS26" s="88"/>
      <c r="IT26" s="88"/>
      <c r="IU26" s="88"/>
    </row>
    <row r="27" spans="1:255" s="89" customFormat="1" ht="15.75" customHeight="1">
      <c r="A27" s="94"/>
      <c r="B27" s="106"/>
      <c r="C27" s="107"/>
      <c r="D27" s="107"/>
      <c r="E27" s="107"/>
      <c r="F27" s="108"/>
      <c r="G27" s="108"/>
      <c r="H27" s="88"/>
      <c r="I27" s="88"/>
      <c r="J27" s="88"/>
      <c r="K27" s="109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  <c r="IR27" s="88"/>
      <c r="IS27" s="88"/>
      <c r="IT27" s="88"/>
      <c r="IU27" s="88"/>
    </row>
    <row r="28" spans="1:255" s="89" customFormat="1" ht="12" customHeight="1">
      <c r="A28" s="94"/>
      <c r="B28" s="95" t="s">
        <v>20</v>
      </c>
      <c r="C28" s="96"/>
      <c r="D28" s="97"/>
      <c r="E28" s="97"/>
      <c r="F28" s="98"/>
      <c r="G28" s="99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88"/>
      <c r="FC28" s="88"/>
      <c r="FD28" s="88"/>
      <c r="FE28" s="88"/>
      <c r="FF28" s="88"/>
      <c r="FG28" s="88"/>
      <c r="FH28" s="88"/>
      <c r="FI28" s="88"/>
      <c r="FJ28" s="88"/>
      <c r="FK28" s="88"/>
      <c r="FL28" s="88"/>
      <c r="FM28" s="88"/>
      <c r="FN28" s="88"/>
      <c r="FO28" s="88"/>
      <c r="FP28" s="88"/>
      <c r="FQ28" s="88"/>
      <c r="FR28" s="88"/>
      <c r="FS28" s="88"/>
      <c r="FT28" s="88"/>
      <c r="FU28" s="88"/>
      <c r="FV28" s="88"/>
      <c r="FW28" s="88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  <c r="GP28" s="88"/>
      <c r="GQ28" s="88"/>
      <c r="GR28" s="88"/>
      <c r="GS28" s="88"/>
      <c r="GT28" s="88"/>
      <c r="GU28" s="88"/>
      <c r="GV28" s="88"/>
      <c r="GW28" s="88"/>
      <c r="GX28" s="88"/>
      <c r="GY28" s="88"/>
      <c r="GZ28" s="88"/>
      <c r="HA28" s="88"/>
      <c r="HB28" s="88"/>
      <c r="HC28" s="88"/>
      <c r="HD28" s="88"/>
      <c r="HE28" s="88"/>
      <c r="HF28" s="88"/>
      <c r="HG28" s="88"/>
      <c r="HH28" s="88"/>
      <c r="HI28" s="88"/>
      <c r="HJ28" s="88"/>
      <c r="HK28" s="88"/>
      <c r="HL28" s="88"/>
      <c r="HM28" s="88"/>
      <c r="HN28" s="88"/>
      <c r="HO28" s="88"/>
      <c r="HP28" s="88"/>
      <c r="HQ28" s="88"/>
      <c r="HR28" s="88"/>
      <c r="HS28" s="88"/>
      <c r="HT28" s="88"/>
      <c r="HU28" s="88"/>
      <c r="HV28" s="88"/>
      <c r="HW28" s="88"/>
      <c r="HX28" s="88"/>
      <c r="HY28" s="88"/>
      <c r="HZ28" s="88"/>
      <c r="IA28" s="88"/>
      <c r="IB28" s="88"/>
      <c r="IC28" s="88"/>
      <c r="ID28" s="88"/>
      <c r="IE28" s="88"/>
      <c r="IF28" s="88"/>
      <c r="IG28" s="88"/>
      <c r="IH28" s="88"/>
      <c r="II28" s="88"/>
      <c r="IJ28" s="88"/>
      <c r="IK28" s="88"/>
      <c r="IL28" s="88"/>
      <c r="IM28" s="88"/>
      <c r="IN28" s="88"/>
      <c r="IO28" s="88"/>
      <c r="IP28" s="88"/>
      <c r="IQ28" s="88"/>
      <c r="IR28" s="88"/>
      <c r="IS28" s="88"/>
      <c r="IT28" s="88"/>
      <c r="IU28" s="88"/>
    </row>
    <row r="29" spans="1:255" s="89" customFormat="1" ht="24" customHeight="1">
      <c r="A29" s="94"/>
      <c r="B29" s="100" t="s">
        <v>10</v>
      </c>
      <c r="C29" s="101" t="s">
        <v>11</v>
      </c>
      <c r="D29" s="101" t="s">
        <v>12</v>
      </c>
      <c r="E29" s="100" t="s">
        <v>13</v>
      </c>
      <c r="F29" s="101" t="s">
        <v>14</v>
      </c>
      <c r="G29" s="100" t="s">
        <v>15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88"/>
      <c r="GT29" s="88"/>
      <c r="GU29" s="88"/>
      <c r="GV29" s="88"/>
      <c r="GW29" s="88"/>
      <c r="GX29" s="88"/>
      <c r="GY29" s="88"/>
      <c r="GZ29" s="88"/>
      <c r="HA29" s="88"/>
      <c r="HB29" s="88"/>
      <c r="HC29" s="88"/>
      <c r="HD29" s="88"/>
      <c r="HE29" s="88"/>
      <c r="HF29" s="88"/>
      <c r="HG29" s="88"/>
      <c r="HH29" s="88"/>
      <c r="HI29" s="88"/>
      <c r="HJ29" s="88"/>
      <c r="HK29" s="88"/>
      <c r="HL29" s="88"/>
      <c r="HM29" s="88"/>
      <c r="HN29" s="88"/>
      <c r="HO29" s="88"/>
      <c r="HP29" s="88"/>
      <c r="HQ29" s="88"/>
      <c r="HR29" s="88"/>
      <c r="HS29" s="88"/>
      <c r="HT29" s="88"/>
      <c r="HU29" s="88"/>
      <c r="HV29" s="88"/>
      <c r="HW29" s="88"/>
      <c r="HX29" s="88"/>
      <c r="HY29" s="88"/>
      <c r="HZ29" s="88"/>
      <c r="IA29" s="88"/>
      <c r="IB29" s="88"/>
      <c r="IC29" s="88"/>
      <c r="ID29" s="88"/>
      <c r="IE29" s="88"/>
      <c r="IF29" s="88"/>
      <c r="IG29" s="88"/>
      <c r="IH29" s="88"/>
      <c r="II29" s="88"/>
      <c r="IJ29" s="88"/>
      <c r="IK29" s="88"/>
      <c r="IL29" s="88"/>
      <c r="IM29" s="88"/>
      <c r="IN29" s="88"/>
      <c r="IO29" s="88"/>
      <c r="IP29" s="88"/>
      <c r="IQ29" s="88"/>
      <c r="IR29" s="88"/>
      <c r="IS29" s="88"/>
      <c r="IT29" s="88"/>
      <c r="IU29" s="88"/>
    </row>
    <row r="30" spans="1:255" ht="12" customHeight="1">
      <c r="A30" s="5"/>
      <c r="B30" s="102"/>
      <c r="C30" s="103"/>
      <c r="D30" s="103"/>
      <c r="E30" s="103"/>
      <c r="F30" s="104"/>
      <c r="G30" s="105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pans="1:255" s="89" customFormat="1" ht="11.25" customHeight="1">
      <c r="A31" s="88"/>
      <c r="B31" s="8" t="s">
        <v>21</v>
      </c>
      <c r="C31" s="9"/>
      <c r="D31" s="9"/>
      <c r="E31" s="9"/>
      <c r="F31" s="10"/>
      <c r="G31" s="11">
        <f>SUM(G30)</f>
        <v>0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88"/>
      <c r="DY31" s="88"/>
      <c r="DZ31" s="88"/>
      <c r="EA31" s="88"/>
      <c r="EB31" s="88"/>
      <c r="EC31" s="88"/>
      <c r="ED31" s="88"/>
      <c r="EE31" s="88"/>
      <c r="EF31" s="88"/>
      <c r="EG31" s="88"/>
      <c r="EH31" s="88"/>
      <c r="EI31" s="88"/>
      <c r="EJ31" s="88"/>
      <c r="EK31" s="88"/>
      <c r="EL31" s="88"/>
      <c r="EM31" s="88"/>
      <c r="EN31" s="88"/>
      <c r="EO31" s="88"/>
      <c r="EP31" s="88"/>
      <c r="EQ31" s="88"/>
      <c r="ER31" s="88"/>
      <c r="ES31" s="88"/>
      <c r="ET31" s="88"/>
      <c r="EU31" s="88"/>
      <c r="EV31" s="88"/>
      <c r="EW31" s="88"/>
      <c r="EX31" s="88"/>
      <c r="EY31" s="88"/>
      <c r="EZ31" s="88"/>
      <c r="FA31" s="88"/>
      <c r="FB31" s="88"/>
      <c r="FC31" s="88"/>
      <c r="FD31" s="88"/>
      <c r="FE31" s="88"/>
      <c r="FF31" s="88"/>
      <c r="FG31" s="88"/>
      <c r="FH31" s="88"/>
      <c r="FI31" s="88"/>
      <c r="FJ31" s="88"/>
      <c r="FK31" s="88"/>
      <c r="FL31" s="88"/>
      <c r="FM31" s="88"/>
      <c r="FN31" s="88"/>
      <c r="FO31" s="88"/>
      <c r="FP31" s="88"/>
      <c r="FQ31" s="88"/>
      <c r="FR31" s="88"/>
      <c r="FS31" s="88"/>
      <c r="FT31" s="88"/>
      <c r="FU31" s="88"/>
      <c r="FV31" s="88"/>
      <c r="FW31" s="88"/>
      <c r="FX31" s="88"/>
      <c r="FY31" s="88"/>
      <c r="FZ31" s="88"/>
      <c r="GA31" s="88"/>
      <c r="GB31" s="88"/>
      <c r="GC31" s="88"/>
      <c r="GD31" s="88"/>
      <c r="GE31" s="88"/>
      <c r="GF31" s="88"/>
      <c r="GG31" s="88"/>
      <c r="GH31" s="88"/>
      <c r="GI31" s="88"/>
      <c r="GJ31" s="88"/>
      <c r="GK31" s="88"/>
      <c r="GL31" s="88"/>
      <c r="GM31" s="88"/>
      <c r="GN31" s="88"/>
      <c r="GO31" s="88"/>
      <c r="GP31" s="88"/>
      <c r="GQ31" s="88"/>
      <c r="GR31" s="88"/>
      <c r="GS31" s="88"/>
      <c r="GT31" s="88"/>
      <c r="GU31" s="88"/>
      <c r="GV31" s="88"/>
      <c r="GW31" s="88"/>
      <c r="GX31" s="88"/>
      <c r="GY31" s="88"/>
      <c r="GZ31" s="88"/>
      <c r="HA31" s="88"/>
      <c r="HB31" s="88"/>
      <c r="HC31" s="88"/>
      <c r="HD31" s="88"/>
      <c r="HE31" s="88"/>
      <c r="HF31" s="88"/>
      <c r="HG31" s="88"/>
      <c r="HH31" s="88"/>
      <c r="HI31" s="88"/>
      <c r="HJ31" s="88"/>
      <c r="HK31" s="88"/>
      <c r="HL31" s="88"/>
      <c r="HM31" s="88"/>
      <c r="HN31" s="88"/>
      <c r="HO31" s="88"/>
      <c r="HP31" s="88"/>
      <c r="HQ31" s="88"/>
      <c r="HR31" s="88"/>
      <c r="HS31" s="88"/>
      <c r="HT31" s="88"/>
      <c r="HU31" s="88"/>
      <c r="HV31" s="88"/>
      <c r="HW31" s="88"/>
      <c r="HX31" s="88"/>
      <c r="HY31" s="88"/>
      <c r="HZ31" s="88"/>
      <c r="IA31" s="88"/>
      <c r="IB31" s="88"/>
      <c r="IC31" s="88"/>
      <c r="ID31" s="88"/>
      <c r="IE31" s="88"/>
      <c r="IF31" s="88"/>
      <c r="IG31" s="88"/>
      <c r="IH31" s="88"/>
      <c r="II31" s="88"/>
      <c r="IJ31" s="88"/>
      <c r="IK31" s="88"/>
      <c r="IL31" s="88"/>
      <c r="IM31" s="88"/>
      <c r="IN31" s="88"/>
      <c r="IO31" s="88"/>
      <c r="IP31" s="88"/>
      <c r="IQ31" s="88"/>
      <c r="IR31" s="88"/>
      <c r="IS31" s="88"/>
      <c r="IT31" s="88"/>
      <c r="IU31" s="88"/>
    </row>
    <row r="32" spans="1:255" s="89" customFormat="1" ht="15.75" customHeight="1">
      <c r="A32" s="94"/>
      <c r="B32" s="106"/>
      <c r="C32" s="107"/>
      <c r="D32" s="107"/>
      <c r="E32" s="107"/>
      <c r="F32" s="108"/>
      <c r="G32" s="108"/>
      <c r="H32" s="88"/>
      <c r="I32" s="88"/>
      <c r="J32" s="88"/>
      <c r="K32" s="109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88"/>
      <c r="DY32" s="88"/>
      <c r="DZ32" s="88"/>
      <c r="EA32" s="88"/>
      <c r="EB32" s="88"/>
      <c r="EC32" s="88"/>
      <c r="ED32" s="88"/>
      <c r="EE32" s="88"/>
      <c r="EF32" s="88"/>
      <c r="EG32" s="88"/>
      <c r="EH32" s="88"/>
      <c r="EI32" s="88"/>
      <c r="EJ32" s="88"/>
      <c r="EK32" s="88"/>
      <c r="EL32" s="88"/>
      <c r="EM32" s="88"/>
      <c r="EN32" s="88"/>
      <c r="EO32" s="88"/>
      <c r="EP32" s="88"/>
      <c r="EQ32" s="88"/>
      <c r="ER32" s="88"/>
      <c r="ES32" s="88"/>
      <c r="ET32" s="88"/>
      <c r="EU32" s="88"/>
      <c r="EV32" s="88"/>
      <c r="EW32" s="88"/>
      <c r="EX32" s="88"/>
      <c r="EY32" s="88"/>
      <c r="EZ32" s="88"/>
      <c r="FA32" s="88"/>
      <c r="FB32" s="88"/>
      <c r="FC32" s="88"/>
      <c r="FD32" s="88"/>
      <c r="FE32" s="88"/>
      <c r="FF32" s="88"/>
      <c r="FG32" s="88"/>
      <c r="FH32" s="88"/>
      <c r="FI32" s="88"/>
      <c r="FJ32" s="88"/>
      <c r="FK32" s="88"/>
      <c r="FL32" s="88"/>
      <c r="FM32" s="88"/>
      <c r="FN32" s="88"/>
      <c r="FO32" s="88"/>
      <c r="FP32" s="88"/>
      <c r="FQ32" s="88"/>
      <c r="FR32" s="88"/>
      <c r="FS32" s="88"/>
      <c r="FT32" s="88"/>
      <c r="FU32" s="88"/>
      <c r="FV32" s="88"/>
      <c r="FW32" s="88"/>
      <c r="FX32" s="88"/>
      <c r="FY32" s="88"/>
      <c r="FZ32" s="88"/>
      <c r="GA32" s="88"/>
      <c r="GB32" s="88"/>
      <c r="GC32" s="88"/>
      <c r="GD32" s="88"/>
      <c r="GE32" s="88"/>
      <c r="GF32" s="88"/>
      <c r="GG32" s="88"/>
      <c r="GH32" s="88"/>
      <c r="GI32" s="88"/>
      <c r="GJ32" s="88"/>
      <c r="GK32" s="88"/>
      <c r="GL32" s="88"/>
      <c r="GM32" s="88"/>
      <c r="GN32" s="88"/>
      <c r="GO32" s="88"/>
      <c r="GP32" s="88"/>
      <c r="GQ32" s="88"/>
      <c r="GR32" s="88"/>
      <c r="GS32" s="88"/>
      <c r="GT32" s="88"/>
      <c r="GU32" s="88"/>
      <c r="GV32" s="88"/>
      <c r="GW32" s="88"/>
      <c r="GX32" s="88"/>
      <c r="GY32" s="88"/>
      <c r="GZ32" s="88"/>
      <c r="HA32" s="88"/>
      <c r="HB32" s="88"/>
      <c r="HC32" s="88"/>
      <c r="HD32" s="88"/>
      <c r="HE32" s="88"/>
      <c r="HF32" s="88"/>
      <c r="HG32" s="88"/>
      <c r="HH32" s="88"/>
      <c r="HI32" s="88"/>
      <c r="HJ32" s="88"/>
      <c r="HK32" s="88"/>
      <c r="HL32" s="88"/>
      <c r="HM32" s="88"/>
      <c r="HN32" s="88"/>
      <c r="HO32" s="88"/>
      <c r="HP32" s="88"/>
      <c r="HQ32" s="88"/>
      <c r="HR32" s="88"/>
      <c r="HS32" s="88"/>
      <c r="HT32" s="88"/>
      <c r="HU32" s="88"/>
      <c r="HV32" s="88"/>
      <c r="HW32" s="88"/>
      <c r="HX32" s="88"/>
      <c r="HY32" s="88"/>
      <c r="HZ32" s="88"/>
      <c r="IA32" s="88"/>
      <c r="IB32" s="88"/>
      <c r="IC32" s="88"/>
      <c r="ID32" s="88"/>
      <c r="IE32" s="88"/>
      <c r="IF32" s="88"/>
      <c r="IG32" s="88"/>
      <c r="IH32" s="88"/>
      <c r="II32" s="88"/>
      <c r="IJ32" s="88"/>
      <c r="IK32" s="88"/>
      <c r="IL32" s="88"/>
      <c r="IM32" s="88"/>
      <c r="IN32" s="88"/>
      <c r="IO32" s="88"/>
      <c r="IP32" s="88"/>
      <c r="IQ32" s="88"/>
      <c r="IR32" s="88"/>
      <c r="IS32" s="88"/>
      <c r="IT32" s="88"/>
      <c r="IU32" s="88"/>
    </row>
    <row r="33" spans="1:255" s="89" customFormat="1" ht="12" customHeight="1">
      <c r="A33" s="94"/>
      <c r="B33" s="95" t="s">
        <v>22</v>
      </c>
      <c r="C33" s="96"/>
      <c r="D33" s="97"/>
      <c r="E33" s="97"/>
      <c r="F33" s="98"/>
      <c r="G33" s="99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8"/>
      <c r="EH33" s="88"/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8"/>
      <c r="EW33" s="88"/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8"/>
      <c r="FL33" s="88"/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8"/>
      <c r="GA33" s="88"/>
      <c r="GB33" s="88"/>
      <c r="GC33" s="88"/>
      <c r="GD33" s="88"/>
      <c r="GE33" s="88"/>
      <c r="GF33" s="88"/>
      <c r="GG33" s="88"/>
      <c r="GH33" s="88"/>
      <c r="GI33" s="88"/>
      <c r="GJ33" s="88"/>
      <c r="GK33" s="88"/>
      <c r="GL33" s="88"/>
      <c r="GM33" s="88"/>
      <c r="GN33" s="88"/>
      <c r="GO33" s="88"/>
      <c r="GP33" s="88"/>
      <c r="GQ33" s="88"/>
      <c r="GR33" s="88"/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8"/>
      <c r="HG33" s="88"/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8"/>
      <c r="HV33" s="88"/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8"/>
      <c r="IK33" s="88"/>
      <c r="IL33" s="88"/>
      <c r="IM33" s="88"/>
      <c r="IN33" s="88"/>
      <c r="IO33" s="88"/>
      <c r="IP33" s="88"/>
      <c r="IQ33" s="88"/>
      <c r="IR33" s="88"/>
      <c r="IS33" s="88"/>
      <c r="IT33" s="88"/>
      <c r="IU33" s="88"/>
    </row>
    <row r="34" spans="1:255" s="89" customFormat="1" ht="24" customHeight="1">
      <c r="A34" s="94"/>
      <c r="B34" s="100" t="s">
        <v>10</v>
      </c>
      <c r="C34" s="101" t="s">
        <v>11</v>
      </c>
      <c r="D34" s="101" t="s">
        <v>12</v>
      </c>
      <c r="E34" s="100" t="s">
        <v>13</v>
      </c>
      <c r="F34" s="101" t="s">
        <v>14</v>
      </c>
      <c r="G34" s="100" t="s">
        <v>15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8"/>
      <c r="GA34" s="88"/>
      <c r="GB34" s="88"/>
      <c r="GC34" s="88"/>
      <c r="GD34" s="88"/>
      <c r="GE34" s="88"/>
      <c r="GF34" s="88"/>
      <c r="GG34" s="88"/>
      <c r="GH34" s="88"/>
      <c r="GI34" s="88"/>
      <c r="GJ34" s="88"/>
      <c r="GK34" s="88"/>
      <c r="GL34" s="88"/>
      <c r="GM34" s="88"/>
      <c r="GN34" s="88"/>
      <c r="GO34" s="88"/>
      <c r="GP34" s="88"/>
      <c r="GQ34" s="88"/>
      <c r="GR34" s="88"/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8"/>
      <c r="HG34" s="88"/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8"/>
      <c r="HV34" s="88"/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8"/>
      <c r="IK34" s="88"/>
      <c r="IL34" s="88"/>
      <c r="IM34" s="88"/>
      <c r="IN34" s="88"/>
      <c r="IO34" s="88"/>
      <c r="IP34" s="88"/>
      <c r="IQ34" s="88"/>
      <c r="IR34" s="88"/>
      <c r="IS34" s="88"/>
      <c r="IT34" s="88"/>
      <c r="IU34" s="88"/>
    </row>
    <row r="35" spans="1:255" ht="12" customHeight="1">
      <c r="A35" s="5"/>
      <c r="B35" s="102" t="s">
        <v>91</v>
      </c>
      <c r="C35" s="103" t="s">
        <v>23</v>
      </c>
      <c r="D35" s="103">
        <v>1</v>
      </c>
      <c r="E35" s="103" t="s">
        <v>94</v>
      </c>
      <c r="F35" s="104">
        <v>25000</v>
      </c>
      <c r="G35" s="105">
        <f t="shared" ref="G35:G41" si="1">+D35*F35</f>
        <v>25000</v>
      </c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pans="1:255" ht="12" customHeight="1">
      <c r="A36" s="5"/>
      <c r="B36" s="102" t="s">
        <v>67</v>
      </c>
      <c r="C36" s="103" t="s">
        <v>23</v>
      </c>
      <c r="D36" s="103">
        <v>3</v>
      </c>
      <c r="E36" s="103" t="s">
        <v>95</v>
      </c>
      <c r="F36" s="104">
        <v>25000</v>
      </c>
      <c r="G36" s="105">
        <f t="shared" si="1"/>
        <v>75000</v>
      </c>
      <c r="IL36" s="1"/>
      <c r="IM36" s="1"/>
      <c r="IN36" s="1"/>
      <c r="IO36" s="1"/>
      <c r="IP36" s="1"/>
      <c r="IQ36" s="1"/>
      <c r="IR36" s="1"/>
      <c r="IS36" s="1"/>
      <c r="IT36" s="1"/>
      <c r="IU36" s="1"/>
    </row>
    <row r="37" spans="1:255" ht="12" customHeight="1">
      <c r="A37" s="5"/>
      <c r="B37" s="102" t="s">
        <v>89</v>
      </c>
      <c r="C37" s="103" t="s">
        <v>23</v>
      </c>
      <c r="D37" s="103">
        <v>1</v>
      </c>
      <c r="E37" s="103" t="s">
        <v>96</v>
      </c>
      <c r="F37" s="104">
        <v>110000</v>
      </c>
      <c r="G37" s="105">
        <f t="shared" si="1"/>
        <v>110000</v>
      </c>
      <c r="IL37" s="1"/>
      <c r="IM37" s="1"/>
      <c r="IN37" s="1"/>
      <c r="IO37" s="1"/>
      <c r="IP37" s="1"/>
      <c r="IQ37" s="1"/>
      <c r="IR37" s="1"/>
      <c r="IS37" s="1"/>
      <c r="IT37" s="1"/>
      <c r="IU37" s="1"/>
    </row>
    <row r="38" spans="1:255" ht="12" customHeight="1">
      <c r="A38" s="5"/>
      <c r="B38" s="102" t="s">
        <v>135</v>
      </c>
      <c r="C38" s="103" t="s">
        <v>23</v>
      </c>
      <c r="D38" s="103">
        <v>1</v>
      </c>
      <c r="E38" s="103" t="s">
        <v>97</v>
      </c>
      <c r="F38" s="104">
        <v>85000</v>
      </c>
      <c r="G38" s="105">
        <f t="shared" si="1"/>
        <v>85000</v>
      </c>
      <c r="IL38" s="1"/>
      <c r="IM38" s="1"/>
      <c r="IN38" s="1"/>
      <c r="IO38" s="1"/>
      <c r="IP38" s="1"/>
      <c r="IQ38" s="1"/>
      <c r="IR38" s="1"/>
      <c r="IS38" s="1"/>
      <c r="IT38" s="1"/>
      <c r="IU38" s="1"/>
    </row>
    <row r="39" spans="1:255" ht="12" customHeight="1">
      <c r="A39" s="5"/>
      <c r="B39" s="102" t="s">
        <v>136</v>
      </c>
      <c r="C39" s="103" t="s">
        <v>23</v>
      </c>
      <c r="D39" s="103">
        <v>6</v>
      </c>
      <c r="E39" s="103" t="s">
        <v>98</v>
      </c>
      <c r="F39" s="104">
        <v>60000</v>
      </c>
      <c r="G39" s="105">
        <f t="shared" si="1"/>
        <v>360000</v>
      </c>
      <c r="IL39" s="1"/>
      <c r="IM39" s="1"/>
      <c r="IN39" s="1"/>
      <c r="IO39" s="1"/>
      <c r="IP39" s="1"/>
      <c r="IQ39" s="1"/>
      <c r="IR39" s="1"/>
      <c r="IS39" s="1"/>
      <c r="IT39" s="1"/>
      <c r="IU39" s="1"/>
    </row>
    <row r="40" spans="1:255" ht="12" customHeight="1">
      <c r="A40" s="5"/>
      <c r="B40" s="102" t="s">
        <v>92</v>
      </c>
      <c r="C40" s="103" t="s">
        <v>23</v>
      </c>
      <c r="D40" s="103">
        <v>18</v>
      </c>
      <c r="E40" s="103" t="s">
        <v>95</v>
      </c>
      <c r="F40" s="104">
        <v>30000</v>
      </c>
      <c r="G40" s="105">
        <f t="shared" si="1"/>
        <v>540000</v>
      </c>
      <c r="IL40" s="1"/>
      <c r="IM40" s="1"/>
      <c r="IN40" s="1"/>
      <c r="IO40" s="1"/>
      <c r="IP40" s="1"/>
      <c r="IQ40" s="1"/>
      <c r="IR40" s="1"/>
      <c r="IS40" s="1"/>
      <c r="IT40" s="1"/>
      <c r="IU40" s="1"/>
    </row>
    <row r="41" spans="1:255" ht="12" customHeight="1">
      <c r="A41" s="5"/>
      <c r="B41" s="102" t="s">
        <v>93</v>
      </c>
      <c r="C41" s="103" t="s">
        <v>23</v>
      </c>
      <c r="D41" s="103">
        <v>1</v>
      </c>
      <c r="E41" s="103" t="s">
        <v>95</v>
      </c>
      <c r="F41" s="104">
        <v>45000</v>
      </c>
      <c r="G41" s="105">
        <f t="shared" si="1"/>
        <v>45000</v>
      </c>
      <c r="IL41" s="1"/>
      <c r="IM41" s="1"/>
      <c r="IN41" s="1"/>
      <c r="IO41" s="1"/>
      <c r="IP41" s="1"/>
      <c r="IQ41" s="1"/>
      <c r="IR41" s="1"/>
      <c r="IS41" s="1"/>
      <c r="IT41" s="1"/>
      <c r="IU41" s="1"/>
    </row>
    <row r="42" spans="1:255" s="89" customFormat="1" ht="12" customHeight="1">
      <c r="A42" s="110"/>
      <c r="B42" s="59" t="s">
        <v>24</v>
      </c>
      <c r="C42" s="60"/>
      <c r="D42" s="60"/>
      <c r="E42" s="60"/>
      <c r="F42" s="61"/>
      <c r="G42" s="62">
        <f>SUM(G35:G41)</f>
        <v>1240000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8"/>
      <c r="DM42" s="88"/>
      <c r="DN42" s="88"/>
      <c r="DO42" s="88"/>
      <c r="DP42" s="88"/>
      <c r="DQ42" s="88"/>
      <c r="DR42" s="88"/>
      <c r="DS42" s="88"/>
      <c r="DT42" s="88"/>
      <c r="DU42" s="88"/>
      <c r="DV42" s="88"/>
      <c r="DW42" s="88"/>
      <c r="DX42" s="88"/>
      <c r="DY42" s="88"/>
      <c r="DZ42" s="88"/>
      <c r="EA42" s="88"/>
      <c r="EB42" s="88"/>
      <c r="EC42" s="88"/>
      <c r="ED42" s="88"/>
      <c r="EE42" s="88"/>
      <c r="EF42" s="88"/>
      <c r="EG42" s="88"/>
      <c r="EH42" s="88"/>
      <c r="EI42" s="88"/>
      <c r="EJ42" s="88"/>
      <c r="EK42" s="88"/>
      <c r="EL42" s="88"/>
      <c r="EM42" s="88"/>
      <c r="EN42" s="88"/>
      <c r="EO42" s="88"/>
      <c r="EP42" s="88"/>
      <c r="EQ42" s="88"/>
      <c r="ER42" s="88"/>
      <c r="ES42" s="88"/>
      <c r="ET42" s="88"/>
      <c r="EU42" s="88"/>
      <c r="EV42" s="88"/>
      <c r="EW42" s="88"/>
      <c r="EX42" s="88"/>
      <c r="EY42" s="88"/>
      <c r="EZ42" s="88"/>
      <c r="FA42" s="88"/>
      <c r="FB42" s="88"/>
      <c r="FC42" s="88"/>
      <c r="FD42" s="88"/>
      <c r="FE42" s="88"/>
      <c r="FF42" s="88"/>
      <c r="FG42" s="88"/>
      <c r="FH42" s="88"/>
      <c r="FI42" s="88"/>
      <c r="FJ42" s="88"/>
      <c r="FK42" s="88"/>
      <c r="FL42" s="88"/>
      <c r="FM42" s="88"/>
      <c r="FN42" s="88"/>
      <c r="FO42" s="88"/>
      <c r="FP42" s="88"/>
      <c r="FQ42" s="88"/>
      <c r="FR42" s="88"/>
      <c r="FS42" s="88"/>
      <c r="FT42" s="88"/>
      <c r="FU42" s="88"/>
      <c r="FV42" s="88"/>
      <c r="FW42" s="88"/>
      <c r="FX42" s="88"/>
      <c r="FY42" s="88"/>
      <c r="FZ42" s="88"/>
      <c r="GA42" s="88"/>
      <c r="GB42" s="88"/>
      <c r="GC42" s="88"/>
      <c r="GD42" s="88"/>
      <c r="GE42" s="88"/>
      <c r="GF42" s="88"/>
      <c r="GG42" s="88"/>
      <c r="GH42" s="88"/>
      <c r="GI42" s="88"/>
      <c r="GJ42" s="88"/>
      <c r="GK42" s="88"/>
      <c r="GL42" s="88"/>
      <c r="GM42" s="88"/>
      <c r="GN42" s="88"/>
      <c r="GO42" s="88"/>
      <c r="GP42" s="88"/>
      <c r="GQ42" s="88"/>
      <c r="GR42" s="88"/>
      <c r="GS42" s="88"/>
      <c r="GT42" s="88"/>
      <c r="GU42" s="88"/>
      <c r="GV42" s="88"/>
      <c r="GW42" s="88"/>
      <c r="GX42" s="88"/>
      <c r="GY42" s="88"/>
      <c r="GZ42" s="88"/>
      <c r="HA42" s="88"/>
      <c r="HB42" s="88"/>
      <c r="HC42" s="88"/>
      <c r="HD42" s="88"/>
      <c r="HE42" s="88"/>
      <c r="HF42" s="88"/>
      <c r="HG42" s="88"/>
      <c r="HH42" s="88"/>
      <c r="HI42" s="88"/>
      <c r="HJ42" s="88"/>
      <c r="HK42" s="88"/>
      <c r="HL42" s="88"/>
      <c r="HM42" s="88"/>
      <c r="HN42" s="88"/>
      <c r="HO42" s="88"/>
      <c r="HP42" s="88"/>
      <c r="HQ42" s="88"/>
      <c r="HR42" s="88"/>
      <c r="HS42" s="88"/>
      <c r="HT42" s="88"/>
      <c r="HU42" s="88"/>
      <c r="HV42" s="88"/>
      <c r="HW42" s="88"/>
      <c r="HX42" s="88"/>
      <c r="HY42" s="88"/>
      <c r="HZ42" s="88"/>
      <c r="IA42" s="88"/>
      <c r="IB42" s="88"/>
      <c r="IC42" s="88"/>
      <c r="ID42" s="88"/>
      <c r="IE42" s="88"/>
      <c r="IF42" s="88"/>
      <c r="IG42" s="88"/>
      <c r="IH42" s="88"/>
      <c r="II42" s="88"/>
      <c r="IJ42" s="88"/>
      <c r="IK42" s="88"/>
      <c r="IL42" s="88"/>
      <c r="IM42" s="88"/>
      <c r="IN42" s="88"/>
      <c r="IO42" s="88"/>
      <c r="IP42" s="88"/>
      <c r="IQ42" s="88"/>
      <c r="IR42" s="88"/>
      <c r="IS42" s="88"/>
      <c r="IT42" s="88"/>
      <c r="IU42" s="88"/>
    </row>
    <row r="43" spans="1:255" s="89" customFormat="1" ht="12" customHeight="1">
      <c r="A43" s="110"/>
      <c r="B43" s="106"/>
      <c r="C43" s="107"/>
      <c r="D43" s="107"/>
      <c r="E43" s="107"/>
      <c r="F43" s="108"/>
      <c r="G43" s="10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  <c r="GT43" s="88"/>
      <c r="GU43" s="88"/>
      <c r="GV43" s="88"/>
      <c r="GW43" s="88"/>
      <c r="GX43" s="88"/>
      <c r="GY43" s="88"/>
      <c r="GZ43" s="88"/>
      <c r="HA43" s="88"/>
      <c r="HB43" s="88"/>
      <c r="HC43" s="88"/>
      <c r="HD43" s="88"/>
      <c r="HE43" s="88"/>
      <c r="HF43" s="88"/>
      <c r="HG43" s="88"/>
      <c r="HH43" s="88"/>
      <c r="HI43" s="88"/>
      <c r="HJ43" s="88"/>
      <c r="HK43" s="88"/>
      <c r="HL43" s="88"/>
      <c r="HM43" s="88"/>
      <c r="HN43" s="88"/>
      <c r="HO43" s="88"/>
      <c r="HP43" s="88"/>
      <c r="HQ43" s="88"/>
      <c r="HR43" s="88"/>
      <c r="HS43" s="88"/>
      <c r="HT43" s="88"/>
      <c r="HU43" s="88"/>
      <c r="HV43" s="88"/>
      <c r="HW43" s="88"/>
      <c r="HX43" s="88"/>
      <c r="HY43" s="88"/>
      <c r="HZ43" s="88"/>
      <c r="IA43" s="88"/>
      <c r="IB43" s="88"/>
      <c r="IC43" s="88"/>
      <c r="ID43" s="88"/>
      <c r="IE43" s="88"/>
      <c r="IF43" s="88"/>
      <c r="IG43" s="88"/>
      <c r="IH43" s="88"/>
      <c r="II43" s="88"/>
      <c r="IJ43" s="88"/>
      <c r="IK43" s="88"/>
      <c r="IL43" s="88"/>
      <c r="IM43" s="88"/>
      <c r="IN43" s="88"/>
      <c r="IO43" s="88"/>
      <c r="IP43" s="88"/>
      <c r="IQ43" s="88"/>
      <c r="IR43" s="88"/>
      <c r="IS43" s="88"/>
      <c r="IT43" s="88"/>
      <c r="IU43" s="88"/>
    </row>
    <row r="44" spans="1:255" s="89" customFormat="1" ht="12" customHeight="1">
      <c r="A44" s="94"/>
      <c r="B44" s="95" t="s">
        <v>25</v>
      </c>
      <c r="C44" s="96"/>
      <c r="D44" s="97"/>
      <c r="E44" s="97"/>
      <c r="F44" s="98"/>
      <c r="G44" s="99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  <c r="EL44" s="88"/>
      <c r="EM44" s="88"/>
      <c r="EN44" s="88"/>
      <c r="EO44" s="88"/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  <c r="FF44" s="88"/>
      <c r="FG44" s="88"/>
      <c r="FH44" s="88"/>
      <c r="FI44" s="88"/>
      <c r="FJ44" s="88"/>
      <c r="FK44" s="88"/>
      <c r="FL44" s="88"/>
      <c r="FM44" s="88"/>
      <c r="FN44" s="88"/>
      <c r="FO44" s="88"/>
      <c r="FP44" s="88"/>
      <c r="FQ44" s="88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88"/>
      <c r="GL44" s="88"/>
      <c r="GM44" s="88"/>
      <c r="GN44" s="88"/>
      <c r="GO44" s="88"/>
      <c r="GP44" s="88"/>
      <c r="GQ44" s="88"/>
      <c r="GR44" s="88"/>
      <c r="GS44" s="88"/>
      <c r="GT44" s="88"/>
      <c r="GU44" s="88"/>
      <c r="GV44" s="88"/>
      <c r="GW44" s="88"/>
      <c r="GX44" s="88"/>
      <c r="GY44" s="88"/>
      <c r="GZ44" s="88"/>
      <c r="HA44" s="88"/>
      <c r="HB44" s="88"/>
      <c r="HC44" s="88"/>
      <c r="HD44" s="88"/>
      <c r="HE44" s="88"/>
      <c r="HF44" s="88"/>
      <c r="HG44" s="88"/>
      <c r="HH44" s="88"/>
      <c r="HI44" s="88"/>
      <c r="HJ44" s="88"/>
      <c r="HK44" s="88"/>
      <c r="HL44" s="88"/>
      <c r="HM44" s="88"/>
      <c r="HN44" s="88"/>
      <c r="HO44" s="88"/>
      <c r="HP44" s="88"/>
      <c r="HQ44" s="88"/>
      <c r="HR44" s="88"/>
      <c r="HS44" s="88"/>
      <c r="HT44" s="88"/>
      <c r="HU44" s="88"/>
      <c r="HV44" s="88"/>
      <c r="HW44" s="88"/>
      <c r="HX44" s="88"/>
      <c r="HY44" s="88"/>
      <c r="HZ44" s="88"/>
      <c r="IA44" s="88"/>
      <c r="IB44" s="88"/>
      <c r="IC44" s="88"/>
      <c r="ID44" s="88"/>
      <c r="IE44" s="88"/>
      <c r="IF44" s="88"/>
      <c r="IG44" s="88"/>
      <c r="IH44" s="88"/>
      <c r="II44" s="88"/>
      <c r="IJ44" s="88"/>
      <c r="IK44" s="88"/>
      <c r="IL44" s="88"/>
      <c r="IM44" s="88"/>
      <c r="IN44" s="88"/>
      <c r="IO44" s="88"/>
      <c r="IP44" s="88"/>
      <c r="IQ44" s="88"/>
      <c r="IR44" s="88"/>
      <c r="IS44" s="88"/>
      <c r="IT44" s="88"/>
      <c r="IU44" s="88"/>
    </row>
    <row r="45" spans="1:255" s="89" customFormat="1" ht="24" customHeight="1">
      <c r="A45" s="94"/>
      <c r="B45" s="100" t="s">
        <v>26</v>
      </c>
      <c r="C45" s="101" t="s">
        <v>27</v>
      </c>
      <c r="D45" s="101" t="s">
        <v>28</v>
      </c>
      <c r="E45" s="100" t="s">
        <v>13</v>
      </c>
      <c r="F45" s="101" t="s">
        <v>14</v>
      </c>
      <c r="G45" s="100" t="s">
        <v>15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  <c r="FF45" s="88"/>
      <c r="FG45" s="88"/>
      <c r="FH45" s="88"/>
      <c r="FI45" s="88"/>
      <c r="FJ45" s="88"/>
      <c r="FK45" s="88"/>
      <c r="FL45" s="88"/>
      <c r="FM45" s="88"/>
      <c r="FN45" s="88"/>
      <c r="FO45" s="88"/>
      <c r="FP45" s="88"/>
      <c r="FQ45" s="88"/>
      <c r="FR45" s="88"/>
      <c r="FS45" s="88"/>
      <c r="FT45" s="88"/>
      <c r="FU45" s="88"/>
      <c r="FV45" s="88"/>
      <c r="FW45" s="88"/>
      <c r="FX45" s="88"/>
      <c r="FY45" s="88"/>
      <c r="FZ45" s="88"/>
      <c r="GA45" s="88"/>
      <c r="GB45" s="88"/>
      <c r="GC45" s="88"/>
      <c r="GD45" s="88"/>
      <c r="GE45" s="88"/>
      <c r="GF45" s="88"/>
      <c r="GG45" s="88"/>
      <c r="GH45" s="88"/>
      <c r="GI45" s="88"/>
      <c r="GJ45" s="88"/>
      <c r="GK45" s="88"/>
      <c r="GL45" s="88"/>
      <c r="GM45" s="88"/>
      <c r="GN45" s="88"/>
      <c r="GO45" s="88"/>
      <c r="GP45" s="88"/>
      <c r="GQ45" s="88"/>
      <c r="GR45" s="88"/>
      <c r="GS45" s="88"/>
      <c r="GT45" s="88"/>
      <c r="GU45" s="88"/>
      <c r="GV45" s="88"/>
      <c r="GW45" s="88"/>
      <c r="GX45" s="88"/>
      <c r="GY45" s="88"/>
      <c r="GZ45" s="88"/>
      <c r="HA45" s="88"/>
      <c r="HB45" s="88"/>
      <c r="HC45" s="88"/>
      <c r="HD45" s="88"/>
      <c r="HE45" s="88"/>
      <c r="HF45" s="88"/>
      <c r="HG45" s="88"/>
      <c r="HH45" s="88"/>
      <c r="HI45" s="88"/>
      <c r="HJ45" s="88"/>
      <c r="HK45" s="88"/>
      <c r="HL45" s="88"/>
      <c r="HM45" s="88"/>
      <c r="HN45" s="88"/>
      <c r="HO45" s="88"/>
      <c r="HP45" s="88"/>
      <c r="HQ45" s="88"/>
      <c r="HR45" s="88"/>
      <c r="HS45" s="88"/>
      <c r="HT45" s="88"/>
      <c r="HU45" s="88"/>
      <c r="HV45" s="88"/>
      <c r="HW45" s="88"/>
      <c r="HX45" s="88"/>
      <c r="HY45" s="88"/>
      <c r="HZ45" s="88"/>
      <c r="IA45" s="88"/>
      <c r="IB45" s="88"/>
      <c r="IC45" s="88"/>
      <c r="ID45" s="88"/>
      <c r="IE45" s="88"/>
      <c r="IF45" s="88"/>
      <c r="IG45" s="88"/>
      <c r="IH45" s="88"/>
      <c r="II45" s="88"/>
      <c r="IJ45" s="88"/>
      <c r="IK45" s="88"/>
      <c r="IL45" s="88"/>
      <c r="IM45" s="88"/>
      <c r="IN45" s="88"/>
      <c r="IO45" s="88"/>
      <c r="IP45" s="88"/>
      <c r="IQ45" s="88"/>
      <c r="IR45" s="88"/>
      <c r="IS45" s="88"/>
      <c r="IT45" s="88"/>
      <c r="IU45" s="88"/>
    </row>
    <row r="46" spans="1:255" ht="12" customHeight="1">
      <c r="A46" s="5"/>
      <c r="B46" s="111" t="s">
        <v>29</v>
      </c>
      <c r="C46" s="103"/>
      <c r="D46" s="103"/>
      <c r="E46" s="103"/>
      <c r="F46" s="104"/>
      <c r="G46" s="105"/>
      <c r="IL46" s="1"/>
      <c r="IM46" s="1"/>
      <c r="IN46" s="1"/>
      <c r="IO46" s="1"/>
      <c r="IP46" s="1"/>
      <c r="IQ46" s="1"/>
      <c r="IR46" s="1"/>
      <c r="IS46" s="1"/>
      <c r="IT46" s="1"/>
      <c r="IU46" s="1"/>
    </row>
    <row r="47" spans="1:255" ht="12" customHeight="1">
      <c r="A47" s="5"/>
      <c r="B47" s="102" t="s">
        <v>72</v>
      </c>
      <c r="C47" s="103" t="s">
        <v>30</v>
      </c>
      <c r="D47" s="103">
        <v>200</v>
      </c>
      <c r="E47" s="103" t="s">
        <v>105</v>
      </c>
      <c r="F47" s="104">
        <v>1200</v>
      </c>
      <c r="G47" s="105">
        <f t="shared" ref="G47:G54" si="2">+D47*F47</f>
        <v>240000</v>
      </c>
      <c r="IL47" s="1"/>
      <c r="IM47" s="1"/>
      <c r="IN47" s="1"/>
      <c r="IO47" s="1"/>
      <c r="IP47" s="1"/>
      <c r="IQ47" s="1"/>
      <c r="IR47" s="1"/>
      <c r="IS47" s="1"/>
      <c r="IT47" s="1"/>
      <c r="IU47" s="1"/>
    </row>
    <row r="48" spans="1:255" ht="12" customHeight="1">
      <c r="A48" s="5"/>
      <c r="B48" s="102" t="s">
        <v>73</v>
      </c>
      <c r="C48" s="103" t="s">
        <v>30</v>
      </c>
      <c r="D48" s="103">
        <v>100</v>
      </c>
      <c r="E48" s="103" t="s">
        <v>105</v>
      </c>
      <c r="F48" s="104">
        <v>1000</v>
      </c>
      <c r="G48" s="105">
        <f t="shared" si="2"/>
        <v>100000</v>
      </c>
      <c r="IL48" s="1"/>
      <c r="IM48" s="1"/>
      <c r="IN48" s="1"/>
      <c r="IO48" s="1"/>
      <c r="IP48" s="1"/>
      <c r="IQ48" s="1"/>
      <c r="IR48" s="1"/>
      <c r="IS48" s="1"/>
      <c r="IT48" s="1"/>
      <c r="IU48" s="1"/>
    </row>
    <row r="49" spans="1:255" ht="12" customHeight="1">
      <c r="A49" s="5"/>
      <c r="B49" s="102" t="s">
        <v>99</v>
      </c>
      <c r="C49" s="103" t="s">
        <v>74</v>
      </c>
      <c r="D49" s="103">
        <v>6</v>
      </c>
      <c r="E49" s="103" t="s">
        <v>106</v>
      </c>
      <c r="F49" s="104">
        <v>10000</v>
      </c>
      <c r="G49" s="105">
        <f t="shared" si="2"/>
        <v>60000</v>
      </c>
      <c r="IL49" s="1"/>
      <c r="IM49" s="1"/>
      <c r="IN49" s="1"/>
      <c r="IO49" s="1"/>
      <c r="IP49" s="1"/>
      <c r="IQ49" s="1"/>
      <c r="IR49" s="1"/>
      <c r="IS49" s="1"/>
      <c r="IT49" s="1"/>
      <c r="IU49" s="1"/>
    </row>
    <row r="50" spans="1:255" ht="12" customHeight="1">
      <c r="A50" s="5"/>
      <c r="B50" s="102" t="s">
        <v>100</v>
      </c>
      <c r="C50" s="103" t="s">
        <v>74</v>
      </c>
      <c r="D50" s="103">
        <v>6</v>
      </c>
      <c r="E50" s="103" t="s">
        <v>107</v>
      </c>
      <c r="F50" s="104">
        <v>10000</v>
      </c>
      <c r="G50" s="105">
        <f t="shared" si="2"/>
        <v>60000</v>
      </c>
      <c r="IL50" s="1"/>
      <c r="IM50" s="1"/>
      <c r="IN50" s="1"/>
      <c r="IO50" s="1"/>
      <c r="IP50" s="1"/>
      <c r="IQ50" s="1"/>
      <c r="IR50" s="1"/>
      <c r="IS50" s="1"/>
      <c r="IT50" s="1"/>
      <c r="IU50" s="1"/>
    </row>
    <row r="51" spans="1:255" ht="12" customHeight="1">
      <c r="A51" s="5"/>
      <c r="B51" s="102" t="s">
        <v>101</v>
      </c>
      <c r="C51" s="103" t="s">
        <v>74</v>
      </c>
      <c r="D51" s="103">
        <v>8</v>
      </c>
      <c r="E51" s="103" t="s">
        <v>107</v>
      </c>
      <c r="F51" s="104">
        <v>10000</v>
      </c>
      <c r="G51" s="105">
        <f t="shared" si="2"/>
        <v>80000</v>
      </c>
      <c r="IL51" s="1"/>
      <c r="IM51" s="1"/>
      <c r="IN51" s="1"/>
      <c r="IO51" s="1"/>
      <c r="IP51" s="1"/>
      <c r="IQ51" s="1"/>
      <c r="IR51" s="1"/>
      <c r="IS51" s="1"/>
      <c r="IT51" s="1"/>
      <c r="IU51" s="1"/>
    </row>
    <row r="52" spans="1:255" ht="12" customHeight="1">
      <c r="A52" s="5"/>
      <c r="B52" s="102" t="s">
        <v>102</v>
      </c>
      <c r="C52" s="103" t="s">
        <v>30</v>
      </c>
      <c r="D52" s="103">
        <v>150</v>
      </c>
      <c r="E52" s="103" t="s">
        <v>105</v>
      </c>
      <c r="F52" s="104">
        <v>1920</v>
      </c>
      <c r="G52" s="105">
        <f t="shared" si="2"/>
        <v>288000</v>
      </c>
      <c r="IL52" s="1"/>
      <c r="IM52" s="1"/>
      <c r="IN52" s="1"/>
      <c r="IO52" s="1"/>
      <c r="IP52" s="1"/>
      <c r="IQ52" s="1"/>
      <c r="IR52" s="1"/>
      <c r="IS52" s="1"/>
      <c r="IT52" s="1"/>
      <c r="IU52" s="1"/>
    </row>
    <row r="53" spans="1:255" ht="12" customHeight="1">
      <c r="A53" s="5"/>
      <c r="B53" s="102" t="s">
        <v>103</v>
      </c>
      <c r="C53" s="103" t="s">
        <v>30</v>
      </c>
      <c r="D53" s="103">
        <v>100</v>
      </c>
      <c r="E53" s="103" t="s">
        <v>108</v>
      </c>
      <c r="F53" s="104">
        <v>1920</v>
      </c>
      <c r="G53" s="105">
        <f t="shared" si="2"/>
        <v>192000</v>
      </c>
      <c r="IL53" s="1"/>
      <c r="IM53" s="1"/>
      <c r="IN53" s="1"/>
      <c r="IO53" s="1"/>
      <c r="IP53" s="1"/>
      <c r="IQ53" s="1"/>
      <c r="IR53" s="1"/>
      <c r="IS53" s="1"/>
      <c r="IT53" s="1"/>
      <c r="IU53" s="1"/>
    </row>
    <row r="54" spans="1:255" ht="12" customHeight="1">
      <c r="A54" s="5"/>
      <c r="B54" s="102" t="s">
        <v>104</v>
      </c>
      <c r="C54" s="103" t="s">
        <v>74</v>
      </c>
      <c r="D54" s="103">
        <v>10</v>
      </c>
      <c r="E54" s="103" t="s">
        <v>107</v>
      </c>
      <c r="F54" s="104">
        <v>10000</v>
      </c>
      <c r="G54" s="105">
        <f t="shared" si="2"/>
        <v>100000</v>
      </c>
      <c r="IL54" s="1"/>
      <c r="IM54" s="1"/>
      <c r="IN54" s="1"/>
      <c r="IO54" s="1"/>
      <c r="IP54" s="1"/>
      <c r="IQ54" s="1"/>
      <c r="IR54" s="1"/>
      <c r="IS54" s="1"/>
      <c r="IT54" s="1"/>
      <c r="IU54" s="1"/>
    </row>
    <row r="55" spans="1:255" ht="12" customHeight="1">
      <c r="A55" s="5"/>
      <c r="B55" s="111" t="s">
        <v>75</v>
      </c>
      <c r="C55" s="103"/>
      <c r="D55" s="103"/>
      <c r="E55" s="103"/>
      <c r="F55" s="104"/>
      <c r="G55" s="105"/>
      <c r="IL55" s="1"/>
      <c r="IM55" s="1"/>
      <c r="IN55" s="1"/>
      <c r="IO55" s="1"/>
      <c r="IP55" s="1"/>
      <c r="IQ55" s="1"/>
      <c r="IR55" s="1"/>
      <c r="IS55" s="1"/>
      <c r="IT55" s="1"/>
      <c r="IU55" s="1"/>
    </row>
    <row r="56" spans="1:255" ht="12" customHeight="1">
      <c r="A56" s="5"/>
      <c r="B56" s="102" t="s">
        <v>109</v>
      </c>
      <c r="C56" s="103" t="s">
        <v>30</v>
      </c>
      <c r="D56" s="103">
        <v>60</v>
      </c>
      <c r="E56" s="103" t="s">
        <v>76</v>
      </c>
      <c r="F56" s="104">
        <v>1000</v>
      </c>
      <c r="G56" s="105">
        <f t="shared" ref="G56:G62" si="3">+D56*F56</f>
        <v>60000</v>
      </c>
      <c r="IL56" s="1"/>
      <c r="IM56" s="1"/>
      <c r="IN56" s="1"/>
      <c r="IO56" s="1"/>
      <c r="IP56" s="1"/>
      <c r="IQ56" s="1"/>
      <c r="IR56" s="1"/>
      <c r="IS56" s="1"/>
      <c r="IT56" s="1"/>
      <c r="IU56" s="1"/>
    </row>
    <row r="57" spans="1:255" ht="12" customHeight="1">
      <c r="A57" s="5"/>
      <c r="B57" s="102" t="s">
        <v>110</v>
      </c>
      <c r="C57" s="103" t="s">
        <v>30</v>
      </c>
      <c r="D57" s="103">
        <v>60</v>
      </c>
      <c r="E57" s="103" t="s">
        <v>117</v>
      </c>
      <c r="F57" s="104">
        <v>1000</v>
      </c>
      <c r="G57" s="105">
        <f t="shared" si="3"/>
        <v>60000</v>
      </c>
      <c r="IL57" s="1"/>
      <c r="IM57" s="1"/>
      <c r="IN57" s="1"/>
      <c r="IO57" s="1"/>
      <c r="IP57" s="1"/>
      <c r="IQ57" s="1"/>
      <c r="IR57" s="1"/>
      <c r="IS57" s="1"/>
      <c r="IT57" s="1"/>
      <c r="IU57" s="1"/>
    </row>
    <row r="58" spans="1:255" ht="12" customHeight="1">
      <c r="A58" s="5"/>
      <c r="B58" s="102" t="s">
        <v>111</v>
      </c>
      <c r="C58" s="103" t="s">
        <v>74</v>
      </c>
      <c r="D58" s="103">
        <v>1</v>
      </c>
      <c r="E58" s="103" t="s">
        <v>107</v>
      </c>
      <c r="F58" s="104">
        <v>150000</v>
      </c>
      <c r="G58" s="105">
        <f t="shared" si="3"/>
        <v>150000</v>
      </c>
      <c r="IL58" s="1"/>
      <c r="IM58" s="1"/>
      <c r="IN58" s="1"/>
      <c r="IO58" s="1"/>
      <c r="IP58" s="1"/>
      <c r="IQ58" s="1"/>
      <c r="IR58" s="1"/>
      <c r="IS58" s="1"/>
      <c r="IT58" s="1"/>
      <c r="IU58" s="1"/>
    </row>
    <row r="59" spans="1:255" ht="12" customHeight="1">
      <c r="A59" s="5"/>
      <c r="B59" s="102" t="s">
        <v>112</v>
      </c>
      <c r="C59" s="103" t="s">
        <v>74</v>
      </c>
      <c r="D59" s="103">
        <v>2</v>
      </c>
      <c r="E59" s="103" t="s">
        <v>71</v>
      </c>
      <c r="F59" s="104">
        <v>63000</v>
      </c>
      <c r="G59" s="105">
        <f t="shared" si="3"/>
        <v>126000</v>
      </c>
      <c r="IL59" s="1"/>
      <c r="IM59" s="1"/>
      <c r="IN59" s="1"/>
      <c r="IO59" s="1"/>
      <c r="IP59" s="1"/>
      <c r="IQ59" s="1"/>
      <c r="IR59" s="1"/>
      <c r="IS59" s="1"/>
      <c r="IT59" s="1"/>
      <c r="IU59" s="1"/>
    </row>
    <row r="60" spans="1:255" ht="12" customHeight="1">
      <c r="A60" s="5"/>
      <c r="B60" s="102" t="s">
        <v>113</v>
      </c>
      <c r="C60" s="103" t="s">
        <v>74</v>
      </c>
      <c r="D60" s="103">
        <v>1</v>
      </c>
      <c r="E60" s="103" t="s">
        <v>71</v>
      </c>
      <c r="F60" s="104">
        <v>160000</v>
      </c>
      <c r="G60" s="105">
        <f t="shared" si="3"/>
        <v>160000</v>
      </c>
      <c r="IL60" s="1"/>
      <c r="IM60" s="1"/>
      <c r="IN60" s="1"/>
      <c r="IO60" s="1"/>
      <c r="IP60" s="1"/>
      <c r="IQ60" s="1"/>
      <c r="IR60" s="1"/>
      <c r="IS60" s="1"/>
      <c r="IT60" s="1"/>
      <c r="IU60" s="1"/>
    </row>
    <row r="61" spans="1:255" ht="12" customHeight="1">
      <c r="A61" s="5"/>
      <c r="B61" s="102" t="s">
        <v>114</v>
      </c>
      <c r="C61" s="103" t="s">
        <v>30</v>
      </c>
      <c r="D61" s="103">
        <v>1.5</v>
      </c>
      <c r="E61" s="103" t="s">
        <v>118</v>
      </c>
      <c r="F61" s="104">
        <v>204000</v>
      </c>
      <c r="G61" s="105">
        <f t="shared" si="3"/>
        <v>306000</v>
      </c>
      <c r="IL61" s="1"/>
      <c r="IM61" s="1"/>
      <c r="IN61" s="1"/>
      <c r="IO61" s="1"/>
      <c r="IP61" s="1"/>
      <c r="IQ61" s="1"/>
      <c r="IR61" s="1"/>
      <c r="IS61" s="1"/>
      <c r="IT61" s="1"/>
      <c r="IU61" s="1"/>
    </row>
    <row r="62" spans="1:255" ht="12" customHeight="1">
      <c r="A62" s="5"/>
      <c r="B62" s="102" t="s">
        <v>115</v>
      </c>
      <c r="C62" s="103" t="s">
        <v>74</v>
      </c>
      <c r="D62" s="103">
        <v>1.5</v>
      </c>
      <c r="E62" s="103" t="s">
        <v>106</v>
      </c>
      <c r="F62" s="104">
        <v>70000</v>
      </c>
      <c r="G62" s="105">
        <f t="shared" si="3"/>
        <v>105000</v>
      </c>
      <c r="IL62" s="1"/>
      <c r="IM62" s="1"/>
      <c r="IN62" s="1"/>
      <c r="IO62" s="1"/>
      <c r="IP62" s="1"/>
      <c r="IQ62" s="1"/>
      <c r="IR62" s="1"/>
      <c r="IS62" s="1"/>
      <c r="IT62" s="1"/>
      <c r="IU62" s="1"/>
    </row>
    <row r="63" spans="1:255" ht="12" customHeight="1">
      <c r="A63" s="5"/>
      <c r="B63" s="111" t="s">
        <v>31</v>
      </c>
      <c r="C63" s="103"/>
      <c r="D63" s="103"/>
      <c r="E63" s="103"/>
      <c r="F63" s="104"/>
      <c r="G63" s="105"/>
      <c r="IL63" s="1"/>
      <c r="IM63" s="1"/>
      <c r="IN63" s="1"/>
      <c r="IO63" s="1"/>
      <c r="IP63" s="1"/>
      <c r="IQ63" s="1"/>
      <c r="IR63" s="1"/>
      <c r="IS63" s="1"/>
      <c r="IT63" s="1"/>
      <c r="IU63" s="1"/>
    </row>
    <row r="64" spans="1:255" ht="12" customHeight="1">
      <c r="A64" s="5"/>
      <c r="B64" s="102" t="s">
        <v>119</v>
      </c>
      <c r="C64" s="103" t="s">
        <v>30</v>
      </c>
      <c r="D64" s="103">
        <v>2</v>
      </c>
      <c r="E64" s="103" t="s">
        <v>96</v>
      </c>
      <c r="F64" s="104">
        <v>10000</v>
      </c>
      <c r="G64" s="105">
        <f>+D64*F64</f>
        <v>20000</v>
      </c>
      <c r="IL64" s="1"/>
      <c r="IM64" s="1"/>
      <c r="IN64" s="1"/>
      <c r="IO64" s="1"/>
      <c r="IP64" s="1"/>
      <c r="IQ64" s="1"/>
      <c r="IR64" s="1"/>
      <c r="IS64" s="1"/>
      <c r="IT64" s="1"/>
      <c r="IU64" s="1"/>
    </row>
    <row r="65" spans="1:255" ht="12" customHeight="1">
      <c r="A65" s="5"/>
      <c r="B65" s="102" t="s">
        <v>120</v>
      </c>
      <c r="C65" s="103" t="s">
        <v>74</v>
      </c>
      <c r="D65" s="103">
        <v>2.5</v>
      </c>
      <c r="E65" s="103" t="s">
        <v>96</v>
      </c>
      <c r="F65" s="104">
        <v>9000</v>
      </c>
      <c r="G65" s="105">
        <f>+D65*F65</f>
        <v>22500</v>
      </c>
      <c r="IL65" s="1"/>
      <c r="IM65" s="1"/>
      <c r="IN65" s="1"/>
      <c r="IO65" s="1"/>
      <c r="IP65" s="1"/>
      <c r="IQ65" s="1"/>
      <c r="IR65" s="1"/>
      <c r="IS65" s="1"/>
      <c r="IT65" s="1"/>
      <c r="IU65" s="1"/>
    </row>
    <row r="66" spans="1:255" ht="12" customHeight="1">
      <c r="A66" s="5"/>
      <c r="B66" s="102" t="s">
        <v>129</v>
      </c>
      <c r="C66" s="103" t="s">
        <v>74</v>
      </c>
      <c r="D66" s="103">
        <v>6</v>
      </c>
      <c r="E66" s="103" t="s">
        <v>70</v>
      </c>
      <c r="F66" s="104">
        <v>12000</v>
      </c>
      <c r="G66" s="105">
        <f>+D66*F66</f>
        <v>72000</v>
      </c>
      <c r="IL66" s="1"/>
      <c r="IM66" s="1"/>
      <c r="IN66" s="1"/>
      <c r="IO66" s="1"/>
      <c r="IP66" s="1"/>
      <c r="IQ66" s="1"/>
      <c r="IR66" s="1"/>
      <c r="IS66" s="1"/>
      <c r="IT66" s="1"/>
      <c r="IU66" s="1"/>
    </row>
    <row r="67" spans="1:255" ht="12" customHeight="1">
      <c r="A67" s="5"/>
      <c r="B67" s="111" t="s">
        <v>32</v>
      </c>
      <c r="C67" s="103"/>
      <c r="D67" s="103"/>
      <c r="E67" s="103"/>
      <c r="F67" s="104"/>
      <c r="G67" s="105"/>
      <c r="IL67" s="1"/>
      <c r="IM67" s="1"/>
      <c r="IN67" s="1"/>
      <c r="IO67" s="1"/>
      <c r="IP67" s="1"/>
      <c r="IQ67" s="1"/>
      <c r="IR67" s="1"/>
      <c r="IS67" s="1"/>
      <c r="IT67" s="1"/>
      <c r="IU67" s="1"/>
    </row>
    <row r="68" spans="1:255" ht="12" customHeight="1">
      <c r="A68" s="5"/>
      <c r="B68" s="102" t="s">
        <v>121</v>
      </c>
      <c r="C68" s="103" t="s">
        <v>74</v>
      </c>
      <c r="D68" s="103">
        <v>1</v>
      </c>
      <c r="E68" s="103" t="s">
        <v>18</v>
      </c>
      <c r="F68" s="104">
        <v>47000</v>
      </c>
      <c r="G68" s="105">
        <f>+D68*F68</f>
        <v>47000</v>
      </c>
      <c r="IL68" s="1"/>
      <c r="IM68" s="1"/>
      <c r="IN68" s="1"/>
      <c r="IO68" s="1"/>
      <c r="IP68" s="1"/>
      <c r="IQ68" s="1"/>
      <c r="IR68" s="1"/>
      <c r="IS68" s="1"/>
      <c r="IT68" s="1"/>
      <c r="IU68" s="1"/>
    </row>
    <row r="69" spans="1:255" ht="12" customHeight="1">
      <c r="A69" s="5"/>
      <c r="B69" s="102" t="s">
        <v>122</v>
      </c>
      <c r="C69" s="103" t="s">
        <v>116</v>
      </c>
      <c r="D69" s="103">
        <v>3.2</v>
      </c>
      <c r="E69" s="103" t="s">
        <v>126</v>
      </c>
      <c r="F69" s="104">
        <v>12000</v>
      </c>
      <c r="G69" s="105">
        <f>+D69*F69</f>
        <v>38400</v>
      </c>
      <c r="IL69" s="1"/>
      <c r="IM69" s="1"/>
      <c r="IN69" s="1"/>
      <c r="IO69" s="1"/>
      <c r="IP69" s="1"/>
      <c r="IQ69" s="1"/>
      <c r="IR69" s="1"/>
      <c r="IS69" s="1"/>
      <c r="IT69" s="1"/>
      <c r="IU69" s="1"/>
    </row>
    <row r="70" spans="1:255" ht="12" customHeight="1">
      <c r="A70" s="5"/>
      <c r="B70" s="102" t="s">
        <v>123</v>
      </c>
      <c r="C70" s="103" t="s">
        <v>30</v>
      </c>
      <c r="D70" s="103">
        <v>0.5</v>
      </c>
      <c r="E70" s="103" t="s">
        <v>70</v>
      </c>
      <c r="F70" s="104">
        <v>80000</v>
      </c>
      <c r="G70" s="105">
        <f>+D70*F70</f>
        <v>40000</v>
      </c>
      <c r="IL70" s="1"/>
      <c r="IM70" s="1"/>
      <c r="IN70" s="1"/>
      <c r="IO70" s="1"/>
      <c r="IP70" s="1"/>
      <c r="IQ70" s="1"/>
      <c r="IR70" s="1"/>
      <c r="IS70" s="1"/>
      <c r="IT70" s="1"/>
      <c r="IU70" s="1"/>
    </row>
    <row r="71" spans="1:255" ht="12" customHeight="1">
      <c r="A71" s="5"/>
      <c r="B71" s="111" t="s">
        <v>34</v>
      </c>
      <c r="C71" s="103"/>
      <c r="D71" s="103"/>
      <c r="E71" s="103"/>
      <c r="F71" s="104"/>
      <c r="G71" s="105"/>
      <c r="IL71" s="1"/>
      <c r="IM71" s="1"/>
      <c r="IN71" s="1"/>
      <c r="IO71" s="1"/>
      <c r="IP71" s="1"/>
      <c r="IQ71" s="1"/>
      <c r="IR71" s="1"/>
      <c r="IS71" s="1"/>
      <c r="IT71" s="1"/>
      <c r="IU71" s="1"/>
    </row>
    <row r="72" spans="1:255" ht="12" customHeight="1">
      <c r="A72" s="5"/>
      <c r="B72" s="102" t="s">
        <v>124</v>
      </c>
      <c r="C72" s="103" t="s">
        <v>125</v>
      </c>
      <c r="D72" s="103">
        <v>100</v>
      </c>
      <c r="E72" s="103" t="s">
        <v>127</v>
      </c>
      <c r="F72" s="104">
        <v>1000</v>
      </c>
      <c r="G72" s="105">
        <f>+D72*F72</f>
        <v>100000</v>
      </c>
      <c r="IL72" s="1"/>
      <c r="IM72" s="1"/>
      <c r="IN72" s="1"/>
      <c r="IO72" s="1"/>
      <c r="IP72" s="1"/>
      <c r="IQ72" s="1"/>
      <c r="IR72" s="1"/>
      <c r="IS72" s="1"/>
      <c r="IT72" s="1"/>
      <c r="IU72" s="1"/>
    </row>
    <row r="73" spans="1:255" s="89" customFormat="1" ht="11.25" customHeight="1">
      <c r="A73" s="88"/>
      <c r="B73" s="8" t="s">
        <v>33</v>
      </c>
      <c r="C73" s="9"/>
      <c r="D73" s="9"/>
      <c r="E73" s="9"/>
      <c r="F73" s="10"/>
      <c r="G73" s="11">
        <f>SUM(G46:G72)</f>
        <v>2426900</v>
      </c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  <c r="CF73" s="88"/>
      <c r="CG73" s="88"/>
      <c r="CH73" s="88"/>
      <c r="CI73" s="88"/>
      <c r="CJ73" s="88"/>
      <c r="CK73" s="88"/>
      <c r="CL73" s="88"/>
      <c r="CM73" s="88"/>
      <c r="CN73" s="88"/>
      <c r="CO73" s="88"/>
      <c r="CP73" s="88"/>
      <c r="CQ73" s="88"/>
      <c r="CR73" s="88"/>
      <c r="CS73" s="88"/>
      <c r="CT73" s="88"/>
      <c r="CU73" s="88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X73" s="88"/>
      <c r="FY73" s="88"/>
      <c r="FZ73" s="88"/>
      <c r="GA73" s="88"/>
      <c r="GB73" s="88"/>
      <c r="GC73" s="88"/>
      <c r="GD73" s="88"/>
      <c r="GE73" s="88"/>
      <c r="GF73" s="88"/>
      <c r="GG73" s="88"/>
      <c r="GH73" s="88"/>
      <c r="GI73" s="88"/>
      <c r="GJ73" s="88"/>
      <c r="GK73" s="88"/>
      <c r="GL73" s="88"/>
      <c r="GM73" s="88"/>
      <c r="GN73" s="88"/>
      <c r="GO73" s="88"/>
      <c r="GP73" s="88"/>
      <c r="GQ73" s="88"/>
      <c r="GR73" s="88"/>
      <c r="GS73" s="88"/>
      <c r="GT73" s="88"/>
      <c r="GU73" s="88"/>
      <c r="GV73" s="88"/>
      <c r="GW73" s="88"/>
      <c r="GX73" s="88"/>
      <c r="GY73" s="88"/>
      <c r="GZ73" s="88"/>
      <c r="HA73" s="88"/>
      <c r="HB73" s="88"/>
      <c r="HC73" s="88"/>
      <c r="HD73" s="88"/>
      <c r="HE73" s="88"/>
      <c r="HF73" s="88"/>
      <c r="HG73" s="88"/>
      <c r="HH73" s="88"/>
      <c r="HI73" s="88"/>
      <c r="HJ73" s="88"/>
      <c r="HK73" s="88"/>
      <c r="HL73" s="88"/>
      <c r="HM73" s="88"/>
      <c r="HN73" s="88"/>
      <c r="HO73" s="88"/>
      <c r="HP73" s="88"/>
      <c r="HQ73" s="88"/>
      <c r="HR73" s="88"/>
      <c r="HS73" s="88"/>
      <c r="HT73" s="88"/>
      <c r="HU73" s="88"/>
      <c r="HV73" s="88"/>
      <c r="HW73" s="88"/>
      <c r="HX73" s="88"/>
      <c r="HY73" s="88"/>
      <c r="HZ73" s="88"/>
      <c r="IA73" s="88"/>
      <c r="IB73" s="88"/>
      <c r="IC73" s="88"/>
      <c r="ID73" s="88"/>
      <c r="IE73" s="88"/>
      <c r="IF73" s="88"/>
      <c r="IG73" s="88"/>
      <c r="IH73" s="88"/>
      <c r="II73" s="88"/>
      <c r="IJ73" s="88"/>
      <c r="IK73" s="88"/>
      <c r="IL73" s="88"/>
      <c r="IM73" s="88"/>
      <c r="IN73" s="88"/>
      <c r="IO73" s="88"/>
      <c r="IP73" s="88"/>
      <c r="IQ73" s="88"/>
      <c r="IR73" s="88"/>
      <c r="IS73" s="88"/>
      <c r="IT73" s="88"/>
      <c r="IU73" s="88"/>
    </row>
    <row r="74" spans="1:255" s="89" customFormat="1" ht="11.25" customHeight="1">
      <c r="A74" s="88"/>
      <c r="B74" s="106"/>
      <c r="C74" s="107"/>
      <c r="D74" s="107"/>
      <c r="E74" s="12"/>
      <c r="F74" s="108"/>
      <c r="G74" s="10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  <c r="CO74" s="88"/>
      <c r="CP74" s="88"/>
      <c r="CQ74" s="88"/>
      <c r="CR74" s="88"/>
      <c r="CS74" s="88"/>
      <c r="CT74" s="88"/>
      <c r="CU74" s="88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X74" s="88"/>
      <c r="FY74" s="88"/>
      <c r="FZ74" s="88"/>
      <c r="GA74" s="88"/>
      <c r="GB74" s="88"/>
      <c r="GC74" s="88"/>
      <c r="GD74" s="88"/>
      <c r="GE74" s="88"/>
      <c r="GF74" s="88"/>
      <c r="GG74" s="88"/>
      <c r="GH74" s="88"/>
      <c r="GI74" s="88"/>
      <c r="GJ74" s="88"/>
      <c r="GK74" s="88"/>
      <c r="GL74" s="88"/>
      <c r="GM74" s="88"/>
      <c r="GN74" s="88"/>
      <c r="GO74" s="88"/>
      <c r="GP74" s="88"/>
      <c r="GQ74" s="88"/>
      <c r="GR74" s="88"/>
      <c r="GS74" s="88"/>
      <c r="GT74" s="88"/>
      <c r="GU74" s="88"/>
      <c r="GV74" s="88"/>
      <c r="GW74" s="88"/>
      <c r="GX74" s="88"/>
      <c r="GY74" s="88"/>
      <c r="GZ74" s="88"/>
      <c r="HA74" s="88"/>
      <c r="HB74" s="88"/>
      <c r="HC74" s="88"/>
      <c r="HD74" s="88"/>
      <c r="HE74" s="88"/>
      <c r="HF74" s="88"/>
      <c r="HG74" s="88"/>
      <c r="HH74" s="88"/>
      <c r="HI74" s="88"/>
      <c r="HJ74" s="88"/>
      <c r="HK74" s="88"/>
      <c r="HL74" s="88"/>
      <c r="HM74" s="88"/>
      <c r="HN74" s="88"/>
      <c r="HO74" s="88"/>
      <c r="HP74" s="88"/>
      <c r="HQ74" s="88"/>
      <c r="HR74" s="88"/>
      <c r="HS74" s="88"/>
      <c r="HT74" s="88"/>
      <c r="HU74" s="88"/>
      <c r="HV74" s="88"/>
      <c r="HW74" s="88"/>
      <c r="HX74" s="88"/>
      <c r="HY74" s="88"/>
      <c r="HZ74" s="88"/>
      <c r="IA74" s="88"/>
      <c r="IB74" s="88"/>
      <c r="IC74" s="88"/>
      <c r="ID74" s="88"/>
      <c r="IE74" s="88"/>
      <c r="IF74" s="88"/>
      <c r="IG74" s="88"/>
      <c r="IH74" s="88"/>
      <c r="II74" s="88"/>
      <c r="IJ74" s="88"/>
      <c r="IK74" s="88"/>
      <c r="IL74" s="88"/>
      <c r="IM74" s="88"/>
      <c r="IN74" s="88"/>
      <c r="IO74" s="88"/>
      <c r="IP74" s="88"/>
      <c r="IQ74" s="88"/>
      <c r="IR74" s="88"/>
      <c r="IS74" s="88"/>
      <c r="IT74" s="88"/>
      <c r="IU74" s="88"/>
    </row>
    <row r="75" spans="1:255" s="89" customFormat="1" ht="12" customHeight="1">
      <c r="A75" s="94"/>
      <c r="B75" s="95" t="s">
        <v>34</v>
      </c>
      <c r="C75" s="96"/>
      <c r="D75" s="97"/>
      <c r="E75" s="97"/>
      <c r="F75" s="98"/>
      <c r="G75" s="99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88"/>
      <c r="BY75" s="88"/>
      <c r="BZ75" s="88"/>
      <c r="CA75" s="88"/>
      <c r="CB75" s="88"/>
      <c r="CC75" s="88"/>
      <c r="CD75" s="88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X75" s="88"/>
      <c r="FY75" s="88"/>
      <c r="FZ75" s="88"/>
      <c r="GA75" s="88"/>
      <c r="GB75" s="88"/>
      <c r="GC75" s="88"/>
      <c r="GD75" s="88"/>
      <c r="GE75" s="88"/>
      <c r="GF75" s="88"/>
      <c r="GG75" s="88"/>
      <c r="GH75" s="88"/>
      <c r="GI75" s="88"/>
      <c r="GJ75" s="88"/>
      <c r="GK75" s="88"/>
      <c r="GL75" s="88"/>
      <c r="GM75" s="88"/>
      <c r="GN75" s="88"/>
      <c r="GO75" s="88"/>
      <c r="GP75" s="88"/>
      <c r="GQ75" s="88"/>
      <c r="GR75" s="88"/>
      <c r="GS75" s="88"/>
      <c r="GT75" s="88"/>
      <c r="GU75" s="88"/>
      <c r="GV75" s="88"/>
      <c r="GW75" s="88"/>
      <c r="GX75" s="88"/>
      <c r="GY75" s="88"/>
      <c r="GZ75" s="88"/>
      <c r="HA75" s="88"/>
      <c r="HB75" s="88"/>
      <c r="HC75" s="88"/>
      <c r="HD75" s="88"/>
      <c r="HE75" s="88"/>
      <c r="HF75" s="88"/>
      <c r="HG75" s="88"/>
      <c r="HH75" s="88"/>
      <c r="HI75" s="88"/>
      <c r="HJ75" s="88"/>
      <c r="HK75" s="88"/>
      <c r="HL75" s="88"/>
      <c r="HM75" s="88"/>
      <c r="HN75" s="88"/>
      <c r="HO75" s="88"/>
      <c r="HP75" s="88"/>
      <c r="HQ75" s="88"/>
      <c r="HR75" s="88"/>
      <c r="HS75" s="88"/>
      <c r="HT75" s="88"/>
      <c r="HU75" s="88"/>
      <c r="HV75" s="88"/>
      <c r="HW75" s="88"/>
      <c r="HX75" s="88"/>
      <c r="HY75" s="88"/>
      <c r="HZ75" s="88"/>
      <c r="IA75" s="88"/>
      <c r="IB75" s="88"/>
      <c r="IC75" s="88"/>
      <c r="ID75" s="88"/>
      <c r="IE75" s="88"/>
      <c r="IF75" s="88"/>
      <c r="IG75" s="88"/>
      <c r="IH75" s="88"/>
      <c r="II75" s="88"/>
      <c r="IJ75" s="88"/>
      <c r="IK75" s="88"/>
      <c r="IL75" s="88"/>
      <c r="IM75" s="88"/>
      <c r="IN75" s="88"/>
      <c r="IO75" s="88"/>
      <c r="IP75" s="88"/>
      <c r="IQ75" s="88"/>
      <c r="IR75" s="88"/>
      <c r="IS75" s="88"/>
      <c r="IT75" s="88"/>
      <c r="IU75" s="88"/>
    </row>
    <row r="76" spans="1:255" s="89" customFormat="1" ht="24" customHeight="1">
      <c r="A76" s="94"/>
      <c r="B76" s="100" t="s">
        <v>35</v>
      </c>
      <c r="C76" s="101" t="s">
        <v>27</v>
      </c>
      <c r="D76" s="101" t="s">
        <v>28</v>
      </c>
      <c r="E76" s="100" t="s">
        <v>13</v>
      </c>
      <c r="F76" s="101" t="s">
        <v>14</v>
      </c>
      <c r="G76" s="100" t="s">
        <v>15</v>
      </c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88"/>
      <c r="BY76" s="88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88"/>
      <c r="CT76" s="88"/>
      <c r="CU76" s="88"/>
      <c r="CV76" s="88"/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8"/>
      <c r="FX76" s="88"/>
      <c r="FY76" s="88"/>
      <c r="FZ76" s="88"/>
      <c r="GA76" s="88"/>
      <c r="GB76" s="88"/>
      <c r="GC76" s="88"/>
      <c r="GD76" s="88"/>
      <c r="GE76" s="88"/>
      <c r="GF76" s="88"/>
      <c r="GG76" s="88"/>
      <c r="GH76" s="88"/>
      <c r="GI76" s="88"/>
      <c r="GJ76" s="88"/>
      <c r="GK76" s="88"/>
      <c r="GL76" s="88"/>
      <c r="GM76" s="88"/>
      <c r="GN76" s="88"/>
      <c r="GO76" s="88"/>
      <c r="GP76" s="88"/>
      <c r="GQ76" s="88"/>
      <c r="GR76" s="88"/>
      <c r="GS76" s="88"/>
      <c r="GT76" s="88"/>
      <c r="GU76" s="88"/>
      <c r="GV76" s="88"/>
      <c r="GW76" s="88"/>
      <c r="GX76" s="88"/>
      <c r="GY76" s="88"/>
      <c r="GZ76" s="88"/>
      <c r="HA76" s="88"/>
      <c r="HB76" s="88"/>
      <c r="HC76" s="88"/>
      <c r="HD76" s="88"/>
      <c r="HE76" s="88"/>
      <c r="HF76" s="88"/>
      <c r="HG76" s="88"/>
      <c r="HH76" s="88"/>
      <c r="HI76" s="88"/>
      <c r="HJ76" s="88"/>
      <c r="HK76" s="88"/>
      <c r="HL76" s="88"/>
      <c r="HM76" s="88"/>
      <c r="HN76" s="88"/>
      <c r="HO76" s="88"/>
      <c r="HP76" s="88"/>
      <c r="HQ76" s="88"/>
      <c r="HR76" s="88"/>
      <c r="HS76" s="88"/>
      <c r="HT76" s="88"/>
      <c r="HU76" s="88"/>
      <c r="HV76" s="88"/>
      <c r="HW76" s="88"/>
      <c r="HX76" s="88"/>
      <c r="HY76" s="88"/>
      <c r="HZ76" s="88"/>
      <c r="IA76" s="88"/>
      <c r="IB76" s="88"/>
      <c r="IC76" s="88"/>
      <c r="ID76" s="88"/>
      <c r="IE76" s="88"/>
      <c r="IF76" s="88"/>
      <c r="IG76" s="88"/>
      <c r="IH76" s="88"/>
      <c r="II76" s="88"/>
      <c r="IJ76" s="88"/>
      <c r="IK76" s="88"/>
      <c r="IL76" s="88"/>
      <c r="IM76" s="88"/>
      <c r="IN76" s="88"/>
      <c r="IO76" s="88"/>
      <c r="IP76" s="88"/>
      <c r="IQ76" s="88"/>
      <c r="IR76" s="88"/>
      <c r="IS76" s="88"/>
      <c r="IT76" s="88"/>
      <c r="IU76" s="88"/>
    </row>
    <row r="77" spans="1:255" ht="15">
      <c r="A77" s="5"/>
      <c r="B77" s="112" t="s">
        <v>77</v>
      </c>
      <c r="C77" s="103" t="s">
        <v>78</v>
      </c>
      <c r="D77" s="103">
        <v>3</v>
      </c>
      <c r="E77" s="103" t="s">
        <v>84</v>
      </c>
      <c r="F77" s="104">
        <v>180000</v>
      </c>
      <c r="G77" s="105">
        <f>+F77*D77</f>
        <v>540000</v>
      </c>
      <c r="IL77" s="1"/>
      <c r="IM77" s="1"/>
      <c r="IN77" s="1"/>
      <c r="IO77" s="1"/>
      <c r="IP77" s="1"/>
      <c r="IQ77" s="1"/>
      <c r="IR77" s="1"/>
      <c r="IS77" s="1"/>
      <c r="IT77" s="1"/>
      <c r="IU77" s="1"/>
    </row>
    <row r="78" spans="1:255" s="89" customFormat="1" ht="11.25" customHeight="1">
      <c r="A78" s="88"/>
      <c r="B78" s="8" t="s">
        <v>36</v>
      </c>
      <c r="C78" s="9"/>
      <c r="D78" s="9"/>
      <c r="E78" s="9"/>
      <c r="F78" s="10"/>
      <c r="G78" s="11">
        <f>SUM(G77:G77)</f>
        <v>540000</v>
      </c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88"/>
      <c r="CE78" s="88"/>
      <c r="CF78" s="88"/>
      <c r="CG78" s="88"/>
      <c r="CH78" s="88"/>
      <c r="CI78" s="88"/>
      <c r="CJ78" s="88"/>
      <c r="CK78" s="88"/>
      <c r="CL78" s="88"/>
      <c r="CM78" s="88"/>
      <c r="CN78" s="88"/>
      <c r="CO78" s="88"/>
      <c r="CP78" s="88"/>
      <c r="CQ78" s="88"/>
      <c r="CR78" s="88"/>
      <c r="CS78" s="88"/>
      <c r="CT78" s="88"/>
      <c r="CU78" s="88"/>
      <c r="CV78" s="88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8"/>
      <c r="FX78" s="88"/>
      <c r="FY78" s="88"/>
      <c r="FZ78" s="88"/>
      <c r="GA78" s="88"/>
      <c r="GB78" s="88"/>
      <c r="GC78" s="88"/>
      <c r="GD78" s="88"/>
      <c r="GE78" s="88"/>
      <c r="GF78" s="88"/>
      <c r="GG78" s="88"/>
      <c r="GH78" s="88"/>
      <c r="GI78" s="88"/>
      <c r="GJ78" s="88"/>
      <c r="GK78" s="88"/>
      <c r="GL78" s="88"/>
      <c r="GM78" s="88"/>
      <c r="GN78" s="88"/>
      <c r="GO78" s="88"/>
      <c r="GP78" s="88"/>
      <c r="GQ78" s="88"/>
      <c r="GR78" s="88"/>
      <c r="GS78" s="88"/>
      <c r="GT78" s="88"/>
      <c r="GU78" s="88"/>
      <c r="GV78" s="88"/>
      <c r="GW78" s="88"/>
      <c r="GX78" s="88"/>
      <c r="GY78" s="88"/>
      <c r="GZ78" s="88"/>
      <c r="HA78" s="88"/>
      <c r="HB78" s="88"/>
      <c r="HC78" s="88"/>
      <c r="HD78" s="88"/>
      <c r="HE78" s="88"/>
      <c r="HF78" s="88"/>
      <c r="HG78" s="88"/>
      <c r="HH78" s="88"/>
      <c r="HI78" s="88"/>
      <c r="HJ78" s="88"/>
      <c r="HK78" s="88"/>
      <c r="HL78" s="88"/>
      <c r="HM78" s="88"/>
      <c r="HN78" s="88"/>
      <c r="HO78" s="88"/>
      <c r="HP78" s="88"/>
      <c r="HQ78" s="88"/>
      <c r="HR78" s="88"/>
      <c r="HS78" s="88"/>
      <c r="HT78" s="88"/>
      <c r="HU78" s="88"/>
      <c r="HV78" s="88"/>
      <c r="HW78" s="88"/>
      <c r="HX78" s="88"/>
      <c r="HY78" s="88"/>
      <c r="HZ78" s="88"/>
      <c r="IA78" s="88"/>
      <c r="IB78" s="88"/>
      <c r="IC78" s="88"/>
      <c r="ID78" s="88"/>
      <c r="IE78" s="88"/>
      <c r="IF78" s="88"/>
      <c r="IG78" s="88"/>
      <c r="IH78" s="88"/>
      <c r="II78" s="88"/>
      <c r="IJ78" s="88"/>
      <c r="IK78" s="88"/>
      <c r="IL78" s="88"/>
      <c r="IM78" s="88"/>
      <c r="IN78" s="88"/>
      <c r="IO78" s="88"/>
      <c r="IP78" s="88"/>
      <c r="IQ78" s="88"/>
      <c r="IR78" s="88"/>
      <c r="IS78" s="88"/>
      <c r="IT78" s="88"/>
      <c r="IU78" s="88"/>
    </row>
    <row r="79" spans="1:255" s="89" customFormat="1" ht="11.25" customHeight="1">
      <c r="A79" s="88"/>
      <c r="B79" s="113"/>
      <c r="C79" s="113"/>
      <c r="D79" s="113"/>
      <c r="E79" s="113"/>
      <c r="F79" s="114"/>
      <c r="G79" s="114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  <c r="CZ79" s="88"/>
      <c r="DA79" s="88"/>
      <c r="DB79" s="88"/>
      <c r="DC79" s="88"/>
      <c r="DD79" s="88"/>
      <c r="DE79" s="88"/>
      <c r="DF79" s="88"/>
      <c r="DG79" s="88"/>
      <c r="DH79" s="88"/>
      <c r="DI79" s="88"/>
      <c r="DJ79" s="88"/>
      <c r="DK79" s="88"/>
      <c r="DL79" s="88"/>
      <c r="DM79" s="88"/>
      <c r="DN79" s="88"/>
      <c r="DO79" s="88"/>
      <c r="DP79" s="88"/>
      <c r="DQ79" s="88"/>
      <c r="DR79" s="88"/>
      <c r="DS79" s="88"/>
      <c r="DT79" s="88"/>
      <c r="DU79" s="88"/>
      <c r="DV79" s="88"/>
      <c r="DW79" s="88"/>
      <c r="DX79" s="88"/>
      <c r="DY79" s="88"/>
      <c r="DZ79" s="88"/>
      <c r="EA79" s="88"/>
      <c r="EB79" s="88"/>
      <c r="EC79" s="88"/>
      <c r="ED79" s="88"/>
      <c r="EE79" s="88"/>
      <c r="EF79" s="88"/>
      <c r="EG79" s="88"/>
      <c r="EH79" s="88"/>
      <c r="EI79" s="88"/>
      <c r="EJ79" s="88"/>
      <c r="EK79" s="88"/>
      <c r="EL79" s="88"/>
      <c r="EM79" s="88"/>
      <c r="EN79" s="88"/>
      <c r="EO79" s="88"/>
      <c r="EP79" s="88"/>
      <c r="EQ79" s="88"/>
      <c r="ER79" s="88"/>
      <c r="ES79" s="88"/>
      <c r="ET79" s="88"/>
      <c r="EU79" s="88"/>
      <c r="EV79" s="88"/>
      <c r="EW79" s="88"/>
      <c r="EX79" s="88"/>
      <c r="EY79" s="88"/>
      <c r="EZ79" s="88"/>
      <c r="FA79" s="88"/>
      <c r="FB79" s="88"/>
      <c r="FC79" s="88"/>
      <c r="FD79" s="88"/>
      <c r="FE79" s="88"/>
      <c r="FF79" s="88"/>
      <c r="FG79" s="88"/>
      <c r="FH79" s="88"/>
      <c r="FI79" s="88"/>
      <c r="FJ79" s="88"/>
      <c r="FK79" s="88"/>
      <c r="FL79" s="88"/>
      <c r="FM79" s="88"/>
      <c r="FN79" s="88"/>
      <c r="FO79" s="88"/>
      <c r="FP79" s="88"/>
      <c r="FQ79" s="88"/>
      <c r="FR79" s="88"/>
      <c r="FS79" s="88"/>
      <c r="FT79" s="88"/>
      <c r="FU79" s="88"/>
      <c r="FV79" s="88"/>
      <c r="FW79" s="88"/>
      <c r="FX79" s="88"/>
      <c r="FY79" s="88"/>
      <c r="FZ79" s="88"/>
      <c r="GA79" s="88"/>
      <c r="GB79" s="88"/>
      <c r="GC79" s="88"/>
      <c r="GD79" s="88"/>
      <c r="GE79" s="88"/>
      <c r="GF79" s="88"/>
      <c r="GG79" s="88"/>
      <c r="GH79" s="88"/>
      <c r="GI79" s="88"/>
      <c r="GJ79" s="88"/>
      <c r="GK79" s="88"/>
      <c r="GL79" s="88"/>
      <c r="GM79" s="88"/>
      <c r="GN79" s="88"/>
      <c r="GO79" s="88"/>
      <c r="GP79" s="88"/>
      <c r="GQ79" s="88"/>
      <c r="GR79" s="88"/>
      <c r="GS79" s="88"/>
      <c r="GT79" s="88"/>
      <c r="GU79" s="88"/>
      <c r="GV79" s="88"/>
      <c r="GW79" s="88"/>
      <c r="GX79" s="88"/>
      <c r="GY79" s="88"/>
      <c r="GZ79" s="88"/>
      <c r="HA79" s="88"/>
      <c r="HB79" s="88"/>
      <c r="HC79" s="88"/>
      <c r="HD79" s="88"/>
      <c r="HE79" s="88"/>
      <c r="HF79" s="88"/>
      <c r="HG79" s="88"/>
      <c r="HH79" s="88"/>
      <c r="HI79" s="88"/>
      <c r="HJ79" s="88"/>
      <c r="HK79" s="88"/>
      <c r="HL79" s="88"/>
      <c r="HM79" s="88"/>
      <c r="HN79" s="88"/>
      <c r="HO79" s="88"/>
      <c r="HP79" s="88"/>
      <c r="HQ79" s="88"/>
      <c r="HR79" s="88"/>
      <c r="HS79" s="88"/>
      <c r="HT79" s="88"/>
      <c r="HU79" s="88"/>
      <c r="HV79" s="88"/>
      <c r="HW79" s="88"/>
      <c r="HX79" s="88"/>
      <c r="HY79" s="88"/>
      <c r="HZ79" s="88"/>
      <c r="IA79" s="88"/>
      <c r="IB79" s="88"/>
      <c r="IC79" s="88"/>
      <c r="ID79" s="88"/>
      <c r="IE79" s="88"/>
      <c r="IF79" s="88"/>
      <c r="IG79" s="88"/>
      <c r="IH79" s="88"/>
      <c r="II79" s="88"/>
      <c r="IJ79" s="88"/>
      <c r="IK79" s="88"/>
      <c r="IL79" s="88"/>
      <c r="IM79" s="88"/>
      <c r="IN79" s="88"/>
      <c r="IO79" s="88"/>
      <c r="IP79" s="88"/>
      <c r="IQ79" s="88"/>
      <c r="IR79" s="88"/>
      <c r="IS79" s="88"/>
      <c r="IT79" s="88"/>
      <c r="IU79" s="88"/>
    </row>
    <row r="80" spans="1:255" s="89" customFormat="1" ht="11.25" customHeight="1">
      <c r="A80" s="88"/>
      <c r="B80" s="26" t="s">
        <v>37</v>
      </c>
      <c r="C80" s="27"/>
      <c r="D80" s="27"/>
      <c r="E80" s="27"/>
      <c r="F80" s="27"/>
      <c r="G80" s="115">
        <f>G26+G31+G42+G73+G78</f>
        <v>8281900</v>
      </c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R80" s="88"/>
      <c r="BS80" s="88"/>
      <c r="BT80" s="88"/>
      <c r="BU80" s="88"/>
      <c r="BV80" s="88"/>
      <c r="BW80" s="88"/>
      <c r="BX80" s="88"/>
      <c r="BY80" s="88"/>
      <c r="BZ80" s="88"/>
      <c r="CA80" s="88"/>
      <c r="CB80" s="88"/>
      <c r="CC80" s="88"/>
      <c r="CD80" s="88"/>
      <c r="CE80" s="88"/>
      <c r="CF80" s="88"/>
      <c r="CG80" s="88"/>
      <c r="CH80" s="88"/>
      <c r="CI80" s="88"/>
      <c r="CJ80" s="88"/>
      <c r="CK80" s="88"/>
      <c r="CL80" s="88"/>
      <c r="CM80" s="88"/>
      <c r="CN80" s="88"/>
      <c r="CO80" s="88"/>
      <c r="CP80" s="88"/>
      <c r="CQ80" s="88"/>
      <c r="CR80" s="88"/>
      <c r="CS80" s="88"/>
      <c r="CT80" s="88"/>
      <c r="CU80" s="88"/>
      <c r="CV80" s="88"/>
      <c r="CW80" s="88"/>
      <c r="CX80" s="88"/>
      <c r="CY80" s="88"/>
      <c r="CZ80" s="88"/>
      <c r="DA80" s="88"/>
      <c r="DB80" s="88"/>
      <c r="DC80" s="88"/>
      <c r="DD80" s="88"/>
      <c r="DE80" s="88"/>
      <c r="DF80" s="88"/>
      <c r="DG80" s="88"/>
      <c r="DH80" s="88"/>
      <c r="DI80" s="88"/>
      <c r="DJ80" s="88"/>
      <c r="DK80" s="88"/>
      <c r="DL80" s="88"/>
      <c r="DM80" s="88"/>
      <c r="DN80" s="88"/>
      <c r="DO80" s="88"/>
      <c r="DP80" s="88"/>
      <c r="DQ80" s="88"/>
      <c r="DR80" s="88"/>
      <c r="DS80" s="88"/>
      <c r="DT80" s="88"/>
      <c r="DU80" s="88"/>
      <c r="DV80" s="88"/>
      <c r="DW80" s="88"/>
      <c r="DX80" s="88"/>
      <c r="DY80" s="88"/>
      <c r="DZ80" s="88"/>
      <c r="EA80" s="88"/>
      <c r="EB80" s="88"/>
      <c r="EC80" s="88"/>
      <c r="ED80" s="88"/>
      <c r="EE80" s="88"/>
      <c r="EF80" s="88"/>
      <c r="EG80" s="88"/>
      <c r="EH80" s="88"/>
      <c r="EI80" s="88"/>
      <c r="EJ80" s="88"/>
      <c r="EK80" s="88"/>
      <c r="EL80" s="88"/>
      <c r="EM80" s="88"/>
      <c r="EN80" s="88"/>
      <c r="EO80" s="88"/>
      <c r="EP80" s="88"/>
      <c r="EQ80" s="88"/>
      <c r="ER80" s="88"/>
      <c r="ES80" s="88"/>
      <c r="ET80" s="88"/>
      <c r="EU80" s="88"/>
      <c r="EV80" s="88"/>
      <c r="EW80" s="88"/>
      <c r="EX80" s="88"/>
      <c r="EY80" s="88"/>
      <c r="EZ80" s="88"/>
      <c r="FA80" s="88"/>
      <c r="FB80" s="88"/>
      <c r="FC80" s="88"/>
      <c r="FD80" s="88"/>
      <c r="FE80" s="88"/>
      <c r="FF80" s="88"/>
      <c r="FG80" s="88"/>
      <c r="FH80" s="88"/>
      <c r="FI80" s="88"/>
      <c r="FJ80" s="88"/>
      <c r="FK80" s="88"/>
      <c r="FL80" s="88"/>
      <c r="FM80" s="88"/>
      <c r="FN80" s="88"/>
      <c r="FO80" s="88"/>
      <c r="FP80" s="88"/>
      <c r="FQ80" s="88"/>
      <c r="FR80" s="88"/>
      <c r="FS80" s="88"/>
      <c r="FT80" s="88"/>
      <c r="FU80" s="88"/>
      <c r="FV80" s="88"/>
      <c r="FW80" s="88"/>
      <c r="FX80" s="88"/>
      <c r="FY80" s="88"/>
      <c r="FZ80" s="88"/>
      <c r="GA80" s="88"/>
      <c r="GB80" s="88"/>
      <c r="GC80" s="88"/>
      <c r="GD80" s="88"/>
      <c r="GE80" s="88"/>
      <c r="GF80" s="88"/>
      <c r="GG80" s="88"/>
      <c r="GH80" s="88"/>
      <c r="GI80" s="88"/>
      <c r="GJ80" s="88"/>
      <c r="GK80" s="88"/>
      <c r="GL80" s="88"/>
      <c r="GM80" s="88"/>
      <c r="GN80" s="88"/>
      <c r="GO80" s="88"/>
      <c r="GP80" s="88"/>
      <c r="GQ80" s="88"/>
      <c r="GR80" s="88"/>
      <c r="GS80" s="88"/>
      <c r="GT80" s="88"/>
      <c r="GU80" s="88"/>
      <c r="GV80" s="88"/>
      <c r="GW80" s="88"/>
      <c r="GX80" s="88"/>
      <c r="GY80" s="88"/>
      <c r="GZ80" s="88"/>
      <c r="HA80" s="88"/>
      <c r="HB80" s="88"/>
      <c r="HC80" s="88"/>
      <c r="HD80" s="88"/>
      <c r="HE80" s="88"/>
      <c r="HF80" s="88"/>
      <c r="HG80" s="88"/>
      <c r="HH80" s="88"/>
      <c r="HI80" s="88"/>
      <c r="HJ80" s="88"/>
      <c r="HK80" s="88"/>
      <c r="HL80" s="88"/>
      <c r="HM80" s="88"/>
      <c r="HN80" s="88"/>
      <c r="HO80" s="88"/>
      <c r="HP80" s="88"/>
      <c r="HQ80" s="88"/>
      <c r="HR80" s="88"/>
      <c r="HS80" s="88"/>
      <c r="HT80" s="88"/>
      <c r="HU80" s="88"/>
      <c r="HV80" s="88"/>
      <c r="HW80" s="88"/>
      <c r="HX80" s="88"/>
      <c r="HY80" s="88"/>
      <c r="HZ80" s="88"/>
      <c r="IA80" s="88"/>
      <c r="IB80" s="88"/>
      <c r="IC80" s="88"/>
      <c r="ID80" s="88"/>
      <c r="IE80" s="88"/>
      <c r="IF80" s="88"/>
      <c r="IG80" s="88"/>
      <c r="IH80" s="88"/>
      <c r="II80" s="88"/>
      <c r="IJ80" s="88"/>
      <c r="IK80" s="88"/>
      <c r="IL80" s="88"/>
      <c r="IM80" s="88"/>
      <c r="IN80" s="88"/>
      <c r="IO80" s="88"/>
      <c r="IP80" s="88"/>
      <c r="IQ80" s="88"/>
      <c r="IR80" s="88"/>
      <c r="IS80" s="88"/>
      <c r="IT80" s="88"/>
      <c r="IU80" s="88"/>
    </row>
    <row r="81" spans="2:7" s="88" customFormat="1" ht="11.25" customHeight="1">
      <c r="B81" s="28" t="s">
        <v>38</v>
      </c>
      <c r="C81" s="14"/>
      <c r="D81" s="14"/>
      <c r="E81" s="14"/>
      <c r="F81" s="14"/>
      <c r="G81" s="116">
        <f>+G80*0.05</f>
        <v>414095</v>
      </c>
    </row>
    <row r="82" spans="2:7" s="88" customFormat="1" ht="11.25" customHeight="1">
      <c r="B82" s="29" t="s">
        <v>39</v>
      </c>
      <c r="C82" s="13"/>
      <c r="D82" s="13"/>
      <c r="E82" s="13"/>
      <c r="F82" s="13"/>
      <c r="G82" s="117">
        <f>G81+G80</f>
        <v>8695995</v>
      </c>
    </row>
    <row r="83" spans="2:7" s="88" customFormat="1" ht="11.25" customHeight="1">
      <c r="B83" s="28" t="s">
        <v>40</v>
      </c>
      <c r="C83" s="14"/>
      <c r="D83" s="14"/>
      <c r="E83" s="14"/>
      <c r="F83" s="14"/>
      <c r="G83" s="116">
        <f>G11</f>
        <v>15000000</v>
      </c>
    </row>
    <row r="84" spans="2:7" s="88" customFormat="1" ht="11.25" customHeight="1">
      <c r="B84" s="30" t="s">
        <v>41</v>
      </c>
      <c r="C84" s="31"/>
      <c r="D84" s="31"/>
      <c r="E84" s="31"/>
      <c r="F84" s="31"/>
      <c r="G84" s="118">
        <f>G83-G82</f>
        <v>6304005</v>
      </c>
    </row>
    <row r="85" spans="2:7" ht="11.25" customHeight="1">
      <c r="B85" s="24" t="s">
        <v>42</v>
      </c>
      <c r="C85" s="25"/>
      <c r="D85" s="25"/>
      <c r="E85" s="25"/>
      <c r="F85" s="25"/>
      <c r="G85" s="21"/>
    </row>
    <row r="86" spans="2:7" ht="11.25" customHeight="1" thickBot="1">
      <c r="B86" s="32"/>
      <c r="C86" s="25"/>
      <c r="D86" s="25"/>
      <c r="E86" s="25"/>
      <c r="F86" s="25"/>
      <c r="G86" s="21"/>
    </row>
    <row r="87" spans="2:7" ht="11.25" customHeight="1">
      <c r="B87" s="44" t="s">
        <v>43</v>
      </c>
      <c r="C87" s="45"/>
      <c r="D87" s="45"/>
      <c r="E87" s="45"/>
      <c r="F87" s="46"/>
      <c r="G87" s="21"/>
    </row>
    <row r="88" spans="2:7" ht="11.25" customHeight="1">
      <c r="B88" s="119" t="s">
        <v>44</v>
      </c>
      <c r="C88" s="23"/>
      <c r="D88" s="23"/>
      <c r="E88" s="23"/>
      <c r="F88" s="47"/>
      <c r="G88" s="21"/>
    </row>
    <row r="89" spans="2:7" ht="11.25" customHeight="1">
      <c r="B89" s="119" t="s">
        <v>45</v>
      </c>
      <c r="C89" s="23"/>
      <c r="D89" s="23"/>
      <c r="E89" s="23"/>
      <c r="F89" s="47"/>
      <c r="G89" s="21"/>
    </row>
    <row r="90" spans="2:7" ht="11.25" customHeight="1">
      <c r="B90" s="119" t="s">
        <v>130</v>
      </c>
      <c r="C90" s="23"/>
      <c r="D90" s="23"/>
      <c r="E90" s="23"/>
      <c r="F90" s="47"/>
      <c r="G90" s="21"/>
    </row>
    <row r="91" spans="2:7" ht="11.25" customHeight="1">
      <c r="B91" s="119" t="s">
        <v>46</v>
      </c>
      <c r="C91" s="23"/>
      <c r="D91" s="23"/>
      <c r="E91" s="23"/>
      <c r="F91" s="47"/>
      <c r="G91" s="21"/>
    </row>
    <row r="92" spans="2:7" ht="11.25" customHeight="1">
      <c r="B92" s="119" t="s">
        <v>47</v>
      </c>
      <c r="C92" s="23"/>
      <c r="D92" s="23"/>
      <c r="E92" s="23"/>
      <c r="F92" s="47"/>
      <c r="G92" s="21"/>
    </row>
    <row r="93" spans="2:7" ht="11.25" customHeight="1">
      <c r="B93" s="119" t="s">
        <v>48</v>
      </c>
      <c r="C93" s="23"/>
      <c r="D93" s="23"/>
      <c r="E93" s="23"/>
      <c r="F93" s="47"/>
      <c r="G93" s="21"/>
    </row>
    <row r="94" spans="2:7" ht="11.25" customHeight="1" thickBot="1">
      <c r="B94" s="120" t="s">
        <v>85</v>
      </c>
      <c r="C94" s="48"/>
      <c r="D94" s="48"/>
      <c r="E94" s="48"/>
      <c r="F94" s="49"/>
      <c r="G94" s="21"/>
    </row>
    <row r="95" spans="2:7" ht="11.25" customHeight="1">
      <c r="B95" s="42"/>
      <c r="C95" s="23"/>
      <c r="D95" s="23"/>
      <c r="E95" s="23"/>
      <c r="F95" s="23"/>
      <c r="G95" s="21"/>
    </row>
    <row r="96" spans="2:7" ht="11.25" customHeight="1" thickBot="1">
      <c r="B96" s="63" t="s">
        <v>49</v>
      </c>
      <c r="C96" s="64"/>
      <c r="D96" s="41"/>
      <c r="E96" s="15"/>
      <c r="F96" s="15"/>
      <c r="G96" s="21"/>
    </row>
    <row r="97" spans="2:7" ht="11.25" customHeight="1">
      <c r="B97" s="34" t="s">
        <v>35</v>
      </c>
      <c r="C97" s="16" t="s">
        <v>50</v>
      </c>
      <c r="D97" s="35" t="s">
        <v>51</v>
      </c>
      <c r="E97" s="15"/>
      <c r="F97" s="15"/>
      <c r="G97" s="21"/>
    </row>
    <row r="98" spans="2:7" ht="11.25" customHeight="1">
      <c r="B98" s="36" t="s">
        <v>52</v>
      </c>
      <c r="C98" s="17">
        <f>G26</f>
        <v>4075000</v>
      </c>
      <c r="D98" s="37">
        <f t="shared" ref="D98:D103" si="4">(C98/$C$104)</f>
        <v>0.46860652518774448</v>
      </c>
      <c r="E98" s="15"/>
      <c r="F98" s="15"/>
      <c r="G98" s="21"/>
    </row>
    <row r="99" spans="2:7" ht="11.25" customHeight="1">
      <c r="B99" s="36" t="s">
        <v>53</v>
      </c>
      <c r="C99" s="17">
        <f>G31</f>
        <v>0</v>
      </c>
      <c r="D99" s="37">
        <f t="shared" si="4"/>
        <v>0</v>
      </c>
      <c r="E99" s="15"/>
      <c r="F99" s="15"/>
      <c r="G99" s="21"/>
    </row>
    <row r="100" spans="2:7" ht="11.25" customHeight="1">
      <c r="B100" s="36" t="s">
        <v>54</v>
      </c>
      <c r="C100" s="17">
        <f>G42</f>
        <v>1240000</v>
      </c>
      <c r="D100" s="37">
        <f t="shared" si="4"/>
        <v>0.14259437821663881</v>
      </c>
      <c r="E100" s="15"/>
      <c r="F100" s="15"/>
      <c r="G100" s="21"/>
    </row>
    <row r="101" spans="2:7" ht="11.25" customHeight="1">
      <c r="B101" s="36" t="s">
        <v>26</v>
      </c>
      <c r="C101" s="17">
        <f>G73</f>
        <v>2426900</v>
      </c>
      <c r="D101" s="37">
        <f t="shared" si="4"/>
        <v>0.27908249717254896</v>
      </c>
      <c r="E101" s="15"/>
      <c r="F101" s="15"/>
      <c r="G101" s="21"/>
    </row>
    <row r="102" spans="2:7" ht="11.25" customHeight="1">
      <c r="B102" s="36" t="s">
        <v>55</v>
      </c>
      <c r="C102" s="18">
        <f>G78</f>
        <v>540000</v>
      </c>
      <c r="D102" s="37">
        <f t="shared" si="4"/>
        <v>6.2097551804020129E-2</v>
      </c>
      <c r="E102" s="20"/>
      <c r="F102" s="20"/>
      <c r="G102" s="21"/>
    </row>
    <row r="103" spans="2:7" ht="11.25" customHeight="1">
      <c r="B103" s="36" t="s">
        <v>56</v>
      </c>
      <c r="C103" s="18">
        <f>G81</f>
        <v>414095</v>
      </c>
      <c r="D103" s="37">
        <f t="shared" si="4"/>
        <v>4.7619047619047616E-2</v>
      </c>
      <c r="E103" s="20"/>
      <c r="F103" s="20"/>
      <c r="G103" s="21"/>
    </row>
    <row r="104" spans="2:7" ht="11.25" customHeight="1" thickBot="1">
      <c r="B104" s="38" t="s">
        <v>57</v>
      </c>
      <c r="C104" s="39">
        <f>SUM(C98:C103)</f>
        <v>8695995</v>
      </c>
      <c r="D104" s="40">
        <f>SUM(D98:D103)</f>
        <v>1</v>
      </c>
      <c r="E104" s="20"/>
      <c r="F104" s="20"/>
      <c r="G104" s="21"/>
    </row>
    <row r="105" spans="2:7" ht="11.25" customHeight="1">
      <c r="B105" s="32"/>
      <c r="C105" s="25"/>
      <c r="D105" s="25"/>
      <c r="E105" s="25"/>
      <c r="F105" s="25"/>
      <c r="G105" s="21"/>
    </row>
    <row r="106" spans="2:7" ht="11.25" customHeight="1">
      <c r="B106" s="33"/>
      <c r="C106" s="25"/>
      <c r="D106" s="25"/>
      <c r="E106" s="25"/>
      <c r="F106" s="25"/>
      <c r="G106" s="21"/>
    </row>
    <row r="107" spans="2:7" ht="11.25" customHeight="1" thickBot="1">
      <c r="B107" s="51"/>
      <c r="C107" s="52" t="s">
        <v>80</v>
      </c>
      <c r="D107" s="53"/>
      <c r="E107" s="54"/>
      <c r="F107" s="19"/>
      <c r="G107" s="21"/>
    </row>
    <row r="108" spans="2:7" ht="11.25" customHeight="1">
      <c r="B108" s="55" t="s">
        <v>81</v>
      </c>
      <c r="C108" s="57">
        <v>25000</v>
      </c>
      <c r="D108" s="57">
        <v>30000</v>
      </c>
      <c r="E108" s="58">
        <v>35000</v>
      </c>
      <c r="F108" s="50"/>
      <c r="G108" s="22"/>
    </row>
    <row r="109" spans="2:7" ht="11.25" customHeight="1" thickBot="1">
      <c r="B109" s="38" t="s">
        <v>82</v>
      </c>
      <c r="C109" s="39">
        <f>(G82/C108)</f>
        <v>347.83980000000003</v>
      </c>
      <c r="D109" s="39">
        <f>(G82/D108)</f>
        <v>289.86649999999997</v>
      </c>
      <c r="E109" s="56">
        <f>(G82/E108)</f>
        <v>248.45699999999999</v>
      </c>
      <c r="F109" s="50"/>
      <c r="G109" s="22"/>
    </row>
    <row r="110" spans="2:7" ht="11.25" customHeight="1">
      <c r="B110" s="43" t="s">
        <v>58</v>
      </c>
      <c r="C110" s="23"/>
      <c r="D110" s="23"/>
      <c r="E110" s="23"/>
      <c r="F110" s="23"/>
      <c r="G110" s="23"/>
    </row>
  </sheetData>
  <mergeCells count="9">
    <mergeCell ref="B96:C96"/>
    <mergeCell ref="E8:F8"/>
    <mergeCell ref="B16:G16"/>
    <mergeCell ref="E9:F9"/>
    <mergeCell ref="E10:F10"/>
    <mergeCell ref="E11:F11"/>
    <mergeCell ref="E12:F12"/>
    <mergeCell ref="E13:F13"/>
    <mergeCell ref="E14:F14"/>
  </mergeCells>
  <pageMargins left="0.74803149606299213" right="0.74803149606299213" top="0.98425196850393704" bottom="0.98425196850393704" header="0" footer="0"/>
  <pageSetup paperSize="14" scale="9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UVA DE MESA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2022-06-17T12:09:59Z</cp:lastPrinted>
  <dcterms:created xsi:type="dcterms:W3CDTF">2020-11-27T12:49:26Z</dcterms:created>
  <dcterms:modified xsi:type="dcterms:W3CDTF">2023-02-16T12:37:04Z</dcterms:modified>
</cp:coreProperties>
</file>