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/>
  </bookViews>
  <sheets>
    <sheet name="VIÑAS" sheetId="11" r:id="rId1"/>
  </sheets>
  <definedNames>
    <definedName name="_xlnm.Print_Area" localSheetId="0">VIÑAS!$A$1:$G$95</definedName>
  </definedNames>
  <calcPr calcId="152511"/>
</workbook>
</file>

<file path=xl/calcChain.xml><?xml version="1.0" encoding="utf-8"?>
<calcChain xmlns="http://schemas.openxmlformats.org/spreadsheetml/2006/main">
  <c r="G47" i="11" l="1"/>
  <c r="G48" i="11"/>
  <c r="G49" i="11"/>
  <c r="G50" i="11"/>
  <c r="G51" i="11"/>
  <c r="G52" i="11"/>
  <c r="G53" i="11"/>
  <c r="G54" i="11"/>
  <c r="G55" i="11"/>
  <c r="G56" i="11"/>
  <c r="G46" i="11"/>
  <c r="G12" i="11" l="1"/>
  <c r="G35" i="11" l="1"/>
  <c r="G36" i="11" s="1"/>
  <c r="G30" i="11"/>
  <c r="G29" i="11"/>
  <c r="G28" i="11"/>
  <c r="G27" i="11"/>
  <c r="G26" i="11"/>
  <c r="G25" i="11"/>
  <c r="G24" i="11"/>
  <c r="G23" i="11"/>
  <c r="G22" i="11"/>
  <c r="G21" i="11"/>
  <c r="G31" i="11" l="1"/>
  <c r="G57" i="11"/>
  <c r="C84" i="11" s="1"/>
  <c r="C82" i="11"/>
  <c r="G67" i="11"/>
  <c r="C85" i="11"/>
  <c r="C81" i="11" l="1"/>
  <c r="C83" i="11" l="1"/>
  <c r="G64" i="11"/>
  <c r="G65" i="11" s="1"/>
  <c r="C86" i="11" s="1"/>
  <c r="C87" i="11" l="1"/>
  <c r="D84" i="11" s="1"/>
  <c r="G66" i="11"/>
  <c r="G68" i="11" s="1"/>
  <c r="D86" i="11" l="1"/>
  <c r="D82" i="11"/>
  <c r="D83" i="11"/>
  <c r="D81" i="11"/>
  <c r="D85" i="11"/>
  <c r="C92" i="11"/>
  <c r="E92" i="11"/>
  <c r="D92" i="11"/>
  <c r="D87" i="11" l="1"/>
</calcChain>
</file>

<file path=xl/sharedStrings.xml><?xml version="1.0" encoding="utf-8"?>
<sst xmlns="http://schemas.openxmlformats.org/spreadsheetml/2006/main" count="154" uniqueCount="109">
  <si>
    <t>RUBRO O CULTIVO</t>
  </si>
  <si>
    <t>VIÑAS</t>
  </si>
  <si>
    <t>VARIEDAD</t>
  </si>
  <si>
    <t>PAIS</t>
  </si>
  <si>
    <t>FECHA ESTIMADA  PRECIO VENTA</t>
  </si>
  <si>
    <t>Abril</t>
  </si>
  <si>
    <t>NIVEL TECNOLÓGICO</t>
  </si>
  <si>
    <t>BASICO</t>
  </si>
  <si>
    <t>PRECIO ESPERADO ($/litro)</t>
  </si>
  <si>
    <t>REGIÓN</t>
  </si>
  <si>
    <t>BIO BIO</t>
  </si>
  <si>
    <t>INGRESO ESPERADO, con IVA ($)</t>
  </si>
  <si>
    <t>AGENCIA DE ÁREA</t>
  </si>
  <si>
    <t>LOS ANGELES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</si>
  <si>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</si>
  <si>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</si>
  <si>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</si>
  <si>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</si>
  <si>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</si>
  <si>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</si>
  <si>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</si>
  <si>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</si>
  <si>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</si>
  <si>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</si>
  <si>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</si>
  <si>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</si>
  <si>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</si>
  <si>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</si>
  <si>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</si>
  <si>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A. HERBICIDA</t>
  </si>
  <si>
    <t>JH</t>
  </si>
  <si>
    <t>Septiembre</t>
  </si>
  <si>
    <t xml:space="preserve">PODA </t>
  </si>
  <si>
    <t>Julio</t>
  </si>
  <si>
    <t>A. AZUFRE C. (Antracnosis, arañita roja)</t>
  </si>
  <si>
    <t>Octubre</t>
  </si>
  <si>
    <t>A. AZUFRE (Antracnosis, Oidio)</t>
  </si>
  <si>
    <t>Noviembre</t>
  </si>
  <si>
    <t>Enero</t>
  </si>
  <si>
    <t>DESBROTE</t>
  </si>
  <si>
    <t>Febrero</t>
  </si>
  <si>
    <t>CHAPODA</t>
  </si>
  <si>
    <t>Marzo</t>
  </si>
  <si>
    <t>FERTILIZACION 50%</t>
  </si>
  <si>
    <t>Junio</t>
  </si>
  <si>
    <t>Agosto</t>
  </si>
  <si>
    <t>COSECHA y ELABORACION VINO</t>
  </si>
  <si>
    <t>Subtotal Jornadas Hombre</t>
  </si>
  <si>
    <t>JORNADAS ANIMAL</t>
  </si>
  <si>
    <t>Cava</t>
  </si>
  <si>
    <t>JA</t>
  </si>
  <si>
    <t>Agosto-Septiembre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</si>
  <si>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</si>
  <si>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</si>
  <si>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</si>
  <si>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</si>
  <si>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</si>
  <si>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</si>
  <si>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</si>
  <si>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HERBICIDAS</t>
  </si>
  <si>
    <t>Rango</t>
  </si>
  <si>
    <t>LITROS</t>
  </si>
  <si>
    <t xml:space="preserve">Centurion </t>
  </si>
  <si>
    <t>FUNGICIDA</t>
  </si>
  <si>
    <t>Azufre Mojable</t>
  </si>
  <si>
    <t>kg</t>
  </si>
  <si>
    <t>Octubre- Enero</t>
  </si>
  <si>
    <t>Cobre Pehidratado</t>
  </si>
  <si>
    <t>FERTILIZANTES</t>
  </si>
  <si>
    <t>Carbonato de Calcio</t>
  </si>
  <si>
    <t>junio</t>
  </si>
  <si>
    <t>Boronato de Calcita</t>
  </si>
  <si>
    <t>Muriato de Potasio</t>
  </si>
  <si>
    <t>Super Fosfato Triple</t>
  </si>
  <si>
    <t>Urea</t>
  </si>
  <si>
    <t>Pre - Floracion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</si>
  <si>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</si>
  <si>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</si>
  <si>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</si>
  <si>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</si>
  <si>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</si>
  <si>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</si>
  <si>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</si>
  <si>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</si>
  <si>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</si>
  <si>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</si>
  <si>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</si>
  <si>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</si>
  <si>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</si>
  <si>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</si>
  <si>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</si>
  <si>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</si>
  <si>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</si>
  <si>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</si>
  <si>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</si>
  <si>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</si>
  <si>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</si>
  <si>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</si>
  <si>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</si>
  <si>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</si>
  <si>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</si>
  <si>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ESCENARIOS COSTO UNITARIO  ($/litro)</t>
  </si>
  <si>
    <t>Rendimiento (litros/hà)</t>
  </si>
  <si>
    <t>Costo unitario ($/litro)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</si>
  <si>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</si>
  <si>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</si>
  <si>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 xml:space="preserve">octubre  </t>
  </si>
  <si>
    <t>Nacimiento, Laja y Los Angeles</t>
  </si>
  <si>
    <t>RENDIMIENTO (LITROS/HA)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</si>
</sst>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99">
    <xf numFmtId="0" fontId="0" fillId="0" borderId="0" xfId="0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/>
    <xf numFmtId="0" fontId="2" fillId="2" borderId="2" xfId="0" applyFont="1" applyFill="1" applyBorder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0" borderId="1" xfId="0" applyNumberFormat="1" applyFont="1" applyBorder="1"/>
    <xf numFmtId="0" fontId="2" fillId="0" borderId="1" xfId="0" applyFont="1" applyBorder="1"/>
    <xf numFmtId="3" fontId="7" fillId="10" borderId="2" xfId="0" applyNumberFormat="1" applyFont="1" applyFill="1" applyBorder="1" applyAlignment="1">
      <alignment horizontal="right" vertical="center"/>
    </xf>
    <xf numFmtId="0" fontId="7" fillId="10" borderId="2" xfId="0" applyFont="1" applyFill="1" applyBorder="1" applyAlignment="1">
      <alignment horizontal="right" vertical="center"/>
    </xf>
    <xf numFmtId="17" fontId="7" fillId="10" borderId="2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2" fillId="0" borderId="2" xfId="0" applyNumberFormat="1" applyFont="1" applyBorder="1"/>
    <xf numFmtId="0" fontId="8" fillId="10" borderId="2" xfId="0" applyFont="1" applyFill="1" applyBorder="1" applyAlignment="1">
      <alignment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wrapText="1"/>
    </xf>
    <xf numFmtId="3" fontId="7" fillId="10" borderId="2" xfId="0" applyNumberFormat="1" applyFont="1" applyFill="1" applyBorder="1" applyAlignment="1">
      <alignment horizontal="center" wrapText="1"/>
    </xf>
    <xf numFmtId="3" fontId="7" fillId="1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7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left"/>
    </xf>
    <xf numFmtId="0" fontId="7" fillId="10" borderId="2" xfId="0" applyFont="1" applyFill="1" applyBorder="1" applyAlignment="1">
      <alignment horizontal="center" vertical="center"/>
    </xf>
    <xf numFmtId="3" fontId="7" fillId="10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/>
    <xf numFmtId="0" fontId="2" fillId="7" borderId="1" xfId="0" applyFont="1" applyFill="1" applyBorder="1"/>
    <xf numFmtId="49" fontId="9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/>
    <xf numFmtId="0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9" fillId="8" borderId="2" xfId="0" applyNumberFormat="1" applyFont="1" applyFill="1" applyBorder="1" applyAlignment="1">
      <alignment vertical="center"/>
    </xf>
    <xf numFmtId="9" fontId="9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1" fillId="9" borderId="2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3" fontId="9" fillId="8" borderId="2" xfId="0" applyNumberFormat="1" applyFont="1" applyFill="1" applyBorder="1" applyAlignment="1">
      <alignment vertical="center"/>
    </xf>
    <xf numFmtId="49" fontId="11" fillId="9" borderId="2" xfId="0" applyNumberFormat="1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/>
    <xf numFmtId="0" fontId="2" fillId="2" borderId="2" xfId="0" applyFont="1" applyFill="1" applyBorder="1"/>
    <xf numFmtId="0" fontId="7" fillId="10" borderId="2" xfId="0" applyFont="1" applyFill="1" applyBorder="1" applyAlignment="1">
      <alignment horizontal="right" vertical="center" wrapText="1"/>
    </xf>
    <xf numFmtId="17" fontId="7" fillId="0" borderId="2" xfId="0" applyNumberFormat="1" applyFont="1" applyBorder="1" applyAlignment="1">
      <alignment horizontal="right" vertical="center"/>
    </xf>
    <xf numFmtId="0" fontId="7" fillId="10" borderId="2" xfId="0" applyFont="1" applyFill="1" applyBorder="1" applyAlignment="1">
      <alignment horizontal="center" wrapText="1"/>
    </xf>
    <xf numFmtId="0" fontId="2" fillId="0" borderId="2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753404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753404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36938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290395</xdr:colOff>
      <xdr:row>1</xdr:row>
      <xdr:rowOff>0</xdr:rowOff>
    </xdr:from>
    <xdr:to>
      <xdr:col>7</xdr:col>
      <xdr:colOff>23231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95" y="185854"/>
          <a:ext cx="7573537" cy="114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93"/>
  <sheetViews>
    <sheetView tabSelected="1" zoomScale="82" zoomScaleNormal="82" workbookViewId="0">
      <selection sqref="A1:G95"/>
    </sheetView>
  </sheetViews>
  <sheetFormatPr baseColWidth="10" defaultColWidth="10.85546875" defaultRowHeight="11.25" customHeight="1"/>
  <cols>
    <col min="1" max="1" width="4.42578125" style="10" customWidth="1"/>
    <col min="2" max="2" width="32" style="10" customWidth="1"/>
    <col min="3" max="3" width="23.28515625" style="10" customWidth="1"/>
    <col min="4" max="4" width="9.42578125" style="10" customWidth="1"/>
    <col min="5" max="5" width="14.42578125" style="10" customWidth="1"/>
    <col min="6" max="6" width="18.42578125" style="10" customWidth="1"/>
    <col min="7" max="7" width="15.5703125" style="10" customWidth="1"/>
    <col min="8" max="237" width="10.85546875" style="10" customWidth="1"/>
    <col min="238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77" t="s">
        <v>0</v>
      </c>
      <c r="C9" s="95" t="s">
        <v>1</v>
      </c>
      <c r="D9" s="9"/>
      <c r="E9" s="89" t="s">
        <v>108</v>
      </c>
      <c r="F9" s="90"/>
      <c r="G9" s="12">
        <v>3000</v>
      </c>
    </row>
    <row r="10" spans="1:7" ht="12.75">
      <c r="A10" s="9"/>
      <c r="B10" s="5" t="s">
        <v>2</v>
      </c>
      <c r="C10" s="13" t="s">
        <v>3</v>
      </c>
      <c r="D10" s="9"/>
      <c r="E10" s="91" t="s">
        <v>4</v>
      </c>
      <c r="F10" s="92"/>
      <c r="G10" s="14">
        <v>45017</v>
      </c>
    </row>
    <row r="11" spans="1:7" ht="18" customHeight="1">
      <c r="A11" s="9"/>
      <c r="B11" s="5" t="s">
        <v>6</v>
      </c>
      <c r="C11" s="13" t="s">
        <v>7</v>
      </c>
      <c r="D11" s="9"/>
      <c r="E11" s="91" t="s">
        <v>8</v>
      </c>
      <c r="F11" s="92"/>
      <c r="G11" s="12">
        <v>1000</v>
      </c>
    </row>
    <row r="12" spans="1:7" ht="11.25" customHeight="1">
      <c r="A12" s="9"/>
      <c r="B12" s="5" t="s">
        <v>9</v>
      </c>
      <c r="C12" s="13" t="s">
        <v>10</v>
      </c>
      <c r="D12" s="9"/>
      <c r="E12" s="6" t="s">
        <v>11</v>
      </c>
      <c r="F12" s="7"/>
      <c r="G12" s="12">
        <f>+G11*G9</f>
        <v>3000000</v>
      </c>
    </row>
    <row r="13" spans="1:7" ht="11.25" customHeight="1">
      <c r="A13" s="9"/>
      <c r="B13" s="5" t="s">
        <v>12</v>
      </c>
      <c r="C13" s="13" t="s">
        <v>13</v>
      </c>
      <c r="D13" s="9"/>
      <c r="E13" s="91" t="s">
        <v>14</v>
      </c>
      <c r="F13" s="92"/>
      <c r="G13" s="13" t="s">
        <v>15</v>
      </c>
    </row>
    <row r="14" spans="1:7" ht="12.75">
      <c r="A14" s="9"/>
      <c r="B14" s="5" t="s">
        <v>16</v>
      </c>
      <c r="C14" s="95" t="s">
        <v>107</v>
      </c>
      <c r="D14" s="9"/>
      <c r="E14" s="91" t="s">
        <v>17</v>
      </c>
      <c r="F14" s="92"/>
      <c r="G14" s="14">
        <v>45017</v>
      </c>
    </row>
    <row r="15" spans="1:7" ht="12.75">
      <c r="A15" s="9"/>
      <c r="B15" s="5" t="s">
        <v>18</v>
      </c>
      <c r="C15" s="96">
        <v>44933</v>
      </c>
      <c r="D15" s="9"/>
      <c r="E15" s="93" t="s">
        <v>19</v>
      </c>
      <c r="F15" s="94"/>
      <c r="G15" s="15" t="s">
        <v>20</v>
      </c>
    </row>
    <row r="16" spans="1:7" ht="12" customHeight="1">
      <c r="A16" s="9"/>
      <c r="B16" s="16"/>
      <c r="C16" s="17"/>
      <c r="D16" s="9"/>
      <c r="E16" s="9"/>
      <c r="F16" s="9"/>
      <c r="G16" s="18"/>
    </row>
    <row r="17" spans="1:7" ht="12" customHeight="1">
      <c r="A17" s="9"/>
      <c r="B17" s="87" t="s">
        <v>21</v>
      </c>
      <c r="C17" s="88"/>
      <c r="D17" s="88"/>
      <c r="E17" s="88"/>
      <c r="F17" s="88"/>
      <c r="G17" s="88"/>
    </row>
    <row r="18" spans="1:7" ht="12" customHeight="1">
      <c r="A18" s="9"/>
      <c r="B18" s="9"/>
      <c r="C18" s="19"/>
      <c r="D18" s="19"/>
      <c r="E18" s="19"/>
      <c r="F18" s="9"/>
      <c r="G18" s="9"/>
    </row>
    <row r="19" spans="1:7" ht="12" customHeight="1">
      <c r="A19" s="9"/>
      <c r="B19" s="20" t="s">
        <v>22</v>
      </c>
      <c r="C19" s="21"/>
      <c r="D19" s="21"/>
      <c r="E19" s="21"/>
      <c r="F19" s="21"/>
      <c r="G19" s="21"/>
    </row>
    <row r="20" spans="1:7" ht="24" customHeight="1">
      <c r="A20" s="9"/>
      <c r="B20" s="76" t="s">
        <v>23</v>
      </c>
      <c r="C20" s="76" t="s">
        <v>24</v>
      </c>
      <c r="D20" s="76" t="s">
        <v>25</v>
      </c>
      <c r="E20" s="76" t="s">
        <v>26</v>
      </c>
      <c r="F20" s="76" t="s">
        <v>27</v>
      </c>
      <c r="G20" s="76" t="s">
        <v>28</v>
      </c>
    </row>
    <row r="21" spans="1:7" ht="12.75">
      <c r="A21" s="9"/>
      <c r="B21" s="22" t="s">
        <v>29</v>
      </c>
      <c r="C21" s="23" t="s">
        <v>30</v>
      </c>
      <c r="D21" s="24">
        <v>1</v>
      </c>
      <c r="E21" s="24" t="s">
        <v>31</v>
      </c>
      <c r="F21" s="25">
        <v>25000</v>
      </c>
      <c r="G21" s="26">
        <f>D21*F21</f>
        <v>25000</v>
      </c>
    </row>
    <row r="22" spans="1:7" ht="12.75">
      <c r="A22" s="9"/>
      <c r="B22" s="27" t="s">
        <v>32</v>
      </c>
      <c r="C22" s="23" t="s">
        <v>30</v>
      </c>
      <c r="D22" s="24">
        <v>7</v>
      </c>
      <c r="E22" s="24" t="s">
        <v>33</v>
      </c>
      <c r="F22" s="25">
        <v>25000</v>
      </c>
      <c r="G22" s="26">
        <f t="shared" ref="G22:G30" si="0">D22*F22</f>
        <v>175000</v>
      </c>
    </row>
    <row r="23" spans="1:7" ht="12.75" customHeight="1">
      <c r="A23" s="9"/>
      <c r="B23" s="27" t="s">
        <v>34</v>
      </c>
      <c r="C23" s="23" t="s">
        <v>30</v>
      </c>
      <c r="D23" s="24">
        <v>1</v>
      </c>
      <c r="E23" s="24" t="s">
        <v>35</v>
      </c>
      <c r="F23" s="25">
        <v>25000</v>
      </c>
      <c r="G23" s="26">
        <f t="shared" si="0"/>
        <v>25000</v>
      </c>
    </row>
    <row r="24" spans="1:7" ht="12.75">
      <c r="A24" s="9"/>
      <c r="B24" s="27" t="s">
        <v>36</v>
      </c>
      <c r="C24" s="23" t="s">
        <v>30</v>
      </c>
      <c r="D24" s="24">
        <v>2</v>
      </c>
      <c r="E24" s="24" t="s">
        <v>37</v>
      </c>
      <c r="F24" s="25">
        <v>25000</v>
      </c>
      <c r="G24" s="26">
        <f t="shared" si="0"/>
        <v>50000</v>
      </c>
    </row>
    <row r="25" spans="1:7" ht="12.75" customHeight="1">
      <c r="A25" s="9"/>
      <c r="B25" s="27" t="s">
        <v>36</v>
      </c>
      <c r="C25" s="23" t="s">
        <v>30</v>
      </c>
      <c r="D25" s="24">
        <v>1</v>
      </c>
      <c r="E25" s="24" t="s">
        <v>38</v>
      </c>
      <c r="F25" s="25">
        <v>25000</v>
      </c>
      <c r="G25" s="26">
        <f t="shared" si="0"/>
        <v>25000</v>
      </c>
    </row>
    <row r="26" spans="1:7" ht="12.75" customHeight="1">
      <c r="A26" s="9"/>
      <c r="B26" s="27" t="s">
        <v>39</v>
      </c>
      <c r="C26" s="23" t="s">
        <v>30</v>
      </c>
      <c r="D26" s="24">
        <v>1</v>
      </c>
      <c r="E26" s="24" t="s">
        <v>40</v>
      </c>
      <c r="F26" s="25">
        <v>25000</v>
      </c>
      <c r="G26" s="26">
        <f t="shared" si="0"/>
        <v>25000</v>
      </c>
    </row>
    <row r="27" spans="1:7" ht="12" customHeight="1">
      <c r="A27" s="9"/>
      <c r="B27" s="27" t="s">
        <v>41</v>
      </c>
      <c r="C27" s="23" t="s">
        <v>30</v>
      </c>
      <c r="D27" s="24">
        <v>3</v>
      </c>
      <c r="E27" s="24" t="s">
        <v>42</v>
      </c>
      <c r="F27" s="25">
        <v>25000</v>
      </c>
      <c r="G27" s="26">
        <f t="shared" si="0"/>
        <v>75000</v>
      </c>
    </row>
    <row r="28" spans="1:7" ht="12" customHeight="1">
      <c r="A28" s="9"/>
      <c r="B28" s="28" t="s">
        <v>43</v>
      </c>
      <c r="C28" s="23" t="s">
        <v>30</v>
      </c>
      <c r="D28" s="23">
        <v>1</v>
      </c>
      <c r="E28" s="23" t="s">
        <v>44</v>
      </c>
      <c r="F28" s="25">
        <v>25000</v>
      </c>
      <c r="G28" s="26">
        <f t="shared" si="0"/>
        <v>25000</v>
      </c>
    </row>
    <row r="29" spans="1:7" ht="12.75">
      <c r="A29" s="9"/>
      <c r="B29" s="22" t="s">
        <v>43</v>
      </c>
      <c r="C29" s="23" t="s">
        <v>30</v>
      </c>
      <c r="D29" s="24">
        <v>1</v>
      </c>
      <c r="E29" s="24" t="s">
        <v>45</v>
      </c>
      <c r="F29" s="25">
        <v>25000</v>
      </c>
      <c r="G29" s="26">
        <f t="shared" si="0"/>
        <v>25000</v>
      </c>
    </row>
    <row r="30" spans="1:7" ht="12" customHeight="1">
      <c r="A30" s="9"/>
      <c r="B30" s="28" t="s">
        <v>46</v>
      </c>
      <c r="C30" s="23" t="s">
        <v>30</v>
      </c>
      <c r="D30" s="23">
        <v>10</v>
      </c>
      <c r="E30" s="23" t="s">
        <v>5</v>
      </c>
      <c r="F30" s="25">
        <v>25000</v>
      </c>
      <c r="G30" s="26">
        <f t="shared" si="0"/>
        <v>250000</v>
      </c>
    </row>
    <row r="31" spans="1:7" ht="12.75" customHeight="1">
      <c r="A31" s="9"/>
      <c r="B31" s="1" t="s">
        <v>47</v>
      </c>
      <c r="C31" s="2"/>
      <c r="D31" s="2"/>
      <c r="E31" s="2"/>
      <c r="F31" s="3"/>
      <c r="G31" s="4">
        <f>SUM(G21:G30)</f>
        <v>700000</v>
      </c>
    </row>
    <row r="32" spans="1:7" ht="12.75" customHeight="1">
      <c r="A32" s="9"/>
      <c r="B32" s="9"/>
      <c r="C32" s="9"/>
      <c r="D32" s="9"/>
      <c r="E32" s="9"/>
      <c r="F32" s="29"/>
      <c r="G32" s="29"/>
    </row>
    <row r="33" spans="1:7" ht="12.75" customHeight="1">
      <c r="A33" s="9"/>
      <c r="B33" s="20" t="s">
        <v>48</v>
      </c>
      <c r="C33" s="30"/>
      <c r="D33" s="30"/>
      <c r="E33" s="30"/>
      <c r="F33" s="21"/>
      <c r="G33" s="21"/>
    </row>
    <row r="34" spans="1:7" ht="12.75">
      <c r="A34" s="9"/>
      <c r="B34" s="78" t="s">
        <v>23</v>
      </c>
      <c r="C34" s="76" t="s">
        <v>24</v>
      </c>
      <c r="D34" s="76" t="s">
        <v>25</v>
      </c>
      <c r="E34" s="78" t="s">
        <v>26</v>
      </c>
      <c r="F34" s="76" t="s">
        <v>27</v>
      </c>
      <c r="G34" s="78" t="s">
        <v>28</v>
      </c>
    </row>
    <row r="35" spans="1:7" ht="12.75">
      <c r="A35" s="9"/>
      <c r="B35" s="31" t="s">
        <v>49</v>
      </c>
      <c r="C35" s="23" t="s">
        <v>50</v>
      </c>
      <c r="D35" s="23">
        <v>6</v>
      </c>
      <c r="E35" s="23" t="s">
        <v>51</v>
      </c>
      <c r="F35" s="32">
        <v>35000</v>
      </c>
      <c r="G35" s="26">
        <f>+F35*D35</f>
        <v>210000</v>
      </c>
    </row>
    <row r="36" spans="1:7" ht="12.75">
      <c r="A36" s="9"/>
      <c r="B36" s="1" t="s">
        <v>52</v>
      </c>
      <c r="C36" s="2"/>
      <c r="D36" s="2"/>
      <c r="E36" s="2"/>
      <c r="F36" s="3"/>
      <c r="G36" s="4">
        <f>+G35</f>
        <v>210000</v>
      </c>
    </row>
    <row r="37" spans="1:7" ht="12" customHeight="1">
      <c r="A37" s="9"/>
      <c r="B37" s="9"/>
      <c r="C37" s="9"/>
      <c r="D37" s="9"/>
      <c r="E37" s="9"/>
      <c r="F37" s="29"/>
      <c r="G37" s="29"/>
    </row>
    <row r="38" spans="1:7" ht="25.5" customHeight="1">
      <c r="A38" s="9"/>
      <c r="B38" s="20" t="s">
        <v>53</v>
      </c>
      <c r="C38" s="30"/>
      <c r="D38" s="30"/>
      <c r="E38" s="30"/>
      <c r="F38" s="21"/>
      <c r="G38" s="21"/>
    </row>
    <row r="39" spans="1:7" ht="12.75">
      <c r="A39" s="9"/>
      <c r="B39" s="78" t="s">
        <v>23</v>
      </c>
      <c r="C39" s="78" t="s">
        <v>24</v>
      </c>
      <c r="D39" s="78" t="s">
        <v>25</v>
      </c>
      <c r="E39" s="78" t="s">
        <v>26</v>
      </c>
      <c r="F39" s="76" t="s">
        <v>27</v>
      </c>
      <c r="G39" s="78" t="s">
        <v>28</v>
      </c>
    </row>
    <row r="40" spans="1:7" ht="12.75" customHeight="1">
      <c r="A40" s="9"/>
      <c r="B40" s="33"/>
      <c r="C40" s="33"/>
      <c r="D40" s="33">
        <v>0</v>
      </c>
      <c r="E40" s="33"/>
      <c r="F40" s="33">
        <v>0</v>
      </c>
      <c r="G40" s="33">
        <v>0</v>
      </c>
    </row>
    <row r="41" spans="1:7" ht="12.75" customHeight="1">
      <c r="A41" s="9"/>
      <c r="B41" s="1" t="s">
        <v>54</v>
      </c>
      <c r="C41" s="2"/>
      <c r="D41" s="2"/>
      <c r="E41" s="2"/>
      <c r="F41" s="3"/>
      <c r="G41" s="4">
        <v>0</v>
      </c>
    </row>
    <row r="42" spans="1:7" ht="13.5" customHeight="1">
      <c r="A42" s="9"/>
      <c r="B42" s="9"/>
      <c r="C42" s="9"/>
      <c r="D42" s="9"/>
      <c r="E42" s="9"/>
      <c r="F42" s="29"/>
      <c r="G42" s="29"/>
    </row>
    <row r="43" spans="1:7" ht="12" customHeight="1">
      <c r="A43" s="9"/>
      <c r="B43" s="20" t="s">
        <v>55</v>
      </c>
      <c r="C43" s="30"/>
      <c r="D43" s="30"/>
      <c r="E43" s="30"/>
      <c r="F43" s="21"/>
      <c r="G43" s="21"/>
    </row>
    <row r="44" spans="1:7" ht="12" customHeight="1">
      <c r="A44" s="9"/>
      <c r="B44" s="79" t="s">
        <v>56</v>
      </c>
      <c r="C44" s="79" t="s">
        <v>57</v>
      </c>
      <c r="D44" s="79" t="s">
        <v>58</v>
      </c>
      <c r="E44" s="79" t="s">
        <v>26</v>
      </c>
      <c r="F44" s="79" t="s">
        <v>27</v>
      </c>
      <c r="G44" s="79" t="s">
        <v>28</v>
      </c>
    </row>
    <row r="45" spans="1:7" ht="12.75">
      <c r="A45" s="9"/>
      <c r="B45" s="34" t="s">
        <v>59</v>
      </c>
      <c r="C45" s="35"/>
      <c r="D45" s="97"/>
      <c r="E45" s="36"/>
      <c r="F45" s="37"/>
      <c r="G45" s="38"/>
    </row>
    <row r="46" spans="1:7" ht="12.75" customHeight="1">
      <c r="A46" s="9"/>
      <c r="B46" s="27" t="s">
        <v>60</v>
      </c>
      <c r="C46" s="23" t="s">
        <v>61</v>
      </c>
      <c r="D46" s="24">
        <v>2.5</v>
      </c>
      <c r="E46" s="24" t="s">
        <v>31</v>
      </c>
      <c r="F46" s="25">
        <v>17610</v>
      </c>
      <c r="G46" s="26">
        <f>D46*F46</f>
        <v>44025</v>
      </c>
    </row>
    <row r="47" spans="1:7" ht="12.75">
      <c r="A47" s="9"/>
      <c r="B47" s="27" t="s">
        <v>62</v>
      </c>
      <c r="C47" s="39" t="s">
        <v>61</v>
      </c>
      <c r="D47" s="24">
        <v>1</v>
      </c>
      <c r="E47" s="24" t="s">
        <v>31</v>
      </c>
      <c r="F47" s="25">
        <v>53000</v>
      </c>
      <c r="G47" s="26">
        <f t="shared" ref="G47:G56" si="1">D47*F47</f>
        <v>53000</v>
      </c>
    </row>
    <row r="48" spans="1:7" ht="13.5" customHeight="1">
      <c r="A48" s="9"/>
      <c r="B48" s="40" t="s">
        <v>63</v>
      </c>
      <c r="C48" s="39"/>
      <c r="D48" s="24"/>
      <c r="E48" s="24"/>
      <c r="F48" s="25"/>
      <c r="G48" s="26">
        <f t="shared" si="1"/>
        <v>0</v>
      </c>
    </row>
    <row r="49" spans="1:7" ht="12" customHeight="1">
      <c r="A49" s="9"/>
      <c r="B49" s="27" t="s">
        <v>64</v>
      </c>
      <c r="C49" s="23" t="s">
        <v>65</v>
      </c>
      <c r="D49" s="24">
        <v>25</v>
      </c>
      <c r="E49" s="41" t="s">
        <v>66</v>
      </c>
      <c r="F49" s="25">
        <v>2400</v>
      </c>
      <c r="G49" s="26">
        <f t="shared" si="1"/>
        <v>60000</v>
      </c>
    </row>
    <row r="50" spans="1:7" ht="12" customHeight="1">
      <c r="A50" s="9"/>
      <c r="B50" s="42" t="s">
        <v>67</v>
      </c>
      <c r="C50" s="43" t="s">
        <v>65</v>
      </c>
      <c r="D50" s="41">
        <v>1</v>
      </c>
      <c r="E50" s="41" t="s">
        <v>106</v>
      </c>
      <c r="F50" s="44">
        <v>15000</v>
      </c>
      <c r="G50" s="26">
        <f t="shared" si="1"/>
        <v>15000</v>
      </c>
    </row>
    <row r="51" spans="1:7" ht="12" customHeight="1">
      <c r="A51" s="9"/>
      <c r="B51" s="40" t="s">
        <v>68</v>
      </c>
      <c r="C51" s="39"/>
      <c r="D51" s="24"/>
      <c r="E51" s="24"/>
      <c r="F51" s="25"/>
      <c r="G51" s="26">
        <f t="shared" si="1"/>
        <v>0</v>
      </c>
    </row>
    <row r="52" spans="1:7" ht="12" customHeight="1">
      <c r="A52" s="9"/>
      <c r="B52" s="27" t="s">
        <v>69</v>
      </c>
      <c r="C52" s="39" t="s">
        <v>65</v>
      </c>
      <c r="D52" s="24">
        <v>1000</v>
      </c>
      <c r="E52" s="24" t="s">
        <v>70</v>
      </c>
      <c r="F52" s="25">
        <v>120</v>
      </c>
      <c r="G52" s="26">
        <f t="shared" si="1"/>
        <v>120000</v>
      </c>
    </row>
    <row r="53" spans="1:7" ht="12" customHeight="1">
      <c r="A53" s="9"/>
      <c r="B53" s="42" t="s">
        <v>71</v>
      </c>
      <c r="C53" s="43" t="s">
        <v>65</v>
      </c>
      <c r="D53" s="41">
        <v>60</v>
      </c>
      <c r="E53" s="41" t="s">
        <v>44</v>
      </c>
      <c r="F53" s="44">
        <v>1680</v>
      </c>
      <c r="G53" s="26">
        <f t="shared" si="1"/>
        <v>100800</v>
      </c>
    </row>
    <row r="54" spans="1:7" ht="12" customHeight="1">
      <c r="A54" s="9"/>
      <c r="B54" s="42" t="s">
        <v>72</v>
      </c>
      <c r="C54" s="43" t="s">
        <v>65</v>
      </c>
      <c r="D54" s="41">
        <v>80</v>
      </c>
      <c r="E54" s="41" t="s">
        <v>45</v>
      </c>
      <c r="F54" s="44">
        <v>1640</v>
      </c>
      <c r="G54" s="26">
        <f t="shared" si="1"/>
        <v>131200</v>
      </c>
    </row>
    <row r="55" spans="1:7" ht="12" customHeight="1">
      <c r="A55" s="9"/>
      <c r="B55" s="42" t="s">
        <v>73</v>
      </c>
      <c r="C55" s="43" t="s">
        <v>65</v>
      </c>
      <c r="D55" s="41">
        <v>80</v>
      </c>
      <c r="E55" s="41" t="s">
        <v>45</v>
      </c>
      <c r="F55" s="44">
        <v>1208</v>
      </c>
      <c r="G55" s="26">
        <f t="shared" si="1"/>
        <v>96640</v>
      </c>
    </row>
    <row r="56" spans="1:7" ht="12.75" customHeight="1">
      <c r="A56" s="9"/>
      <c r="B56" s="27" t="s">
        <v>74</v>
      </c>
      <c r="C56" s="23" t="s">
        <v>65</v>
      </c>
      <c r="D56" s="24">
        <v>75</v>
      </c>
      <c r="E56" s="24" t="s">
        <v>75</v>
      </c>
      <c r="F56" s="25">
        <v>945</v>
      </c>
      <c r="G56" s="26">
        <f t="shared" si="1"/>
        <v>70875</v>
      </c>
    </row>
    <row r="57" spans="1:7" ht="12" customHeight="1">
      <c r="A57" s="9"/>
      <c r="B57" s="1" t="s">
        <v>76</v>
      </c>
      <c r="C57" s="2"/>
      <c r="D57" s="2"/>
      <c r="E57" s="2"/>
      <c r="F57" s="3"/>
      <c r="G57" s="4">
        <f>SUM(G45:G56)</f>
        <v>691540</v>
      </c>
    </row>
    <row r="58" spans="1:7" ht="12" customHeight="1">
      <c r="A58" s="9"/>
      <c r="B58" s="9"/>
      <c r="C58" s="9"/>
      <c r="D58" s="9"/>
      <c r="E58" s="45"/>
      <c r="F58" s="29"/>
      <c r="G58" s="29"/>
    </row>
    <row r="59" spans="1:7" ht="12" customHeight="1">
      <c r="A59" s="9"/>
      <c r="B59" s="20" t="s">
        <v>77</v>
      </c>
      <c r="C59" s="30"/>
      <c r="D59" s="30"/>
      <c r="E59" s="30"/>
      <c r="F59" s="21"/>
      <c r="G59" s="21"/>
    </row>
    <row r="60" spans="1:7" ht="12" customHeight="1">
      <c r="A60" s="9"/>
      <c r="B60" s="78" t="s">
        <v>78</v>
      </c>
      <c r="C60" s="76" t="s">
        <v>57</v>
      </c>
      <c r="D60" s="76" t="s">
        <v>58</v>
      </c>
      <c r="E60" s="78" t="s">
        <v>26</v>
      </c>
      <c r="F60" s="76" t="s">
        <v>27</v>
      </c>
      <c r="G60" s="78" t="s">
        <v>28</v>
      </c>
    </row>
    <row r="61" spans="1:7" ht="12.75" customHeight="1">
      <c r="A61" s="9"/>
      <c r="B61" s="33"/>
      <c r="C61" s="33"/>
      <c r="D61" s="98">
        <v>0</v>
      </c>
      <c r="E61" s="33"/>
      <c r="F61" s="33">
        <v>0</v>
      </c>
      <c r="G61" s="33">
        <v>0</v>
      </c>
    </row>
    <row r="62" spans="1:7" ht="12.75" customHeight="1">
      <c r="A62" s="9"/>
      <c r="B62" s="1" t="s">
        <v>79</v>
      </c>
      <c r="C62" s="2"/>
      <c r="D62" s="2"/>
      <c r="E62" s="2"/>
      <c r="F62" s="3"/>
      <c r="G62" s="4"/>
    </row>
    <row r="63" spans="1:7" ht="12" customHeight="1">
      <c r="A63" s="9"/>
      <c r="B63" s="9"/>
      <c r="C63" s="9"/>
      <c r="D63" s="9"/>
      <c r="E63" s="9"/>
      <c r="F63" s="29"/>
      <c r="G63" s="29"/>
    </row>
    <row r="64" spans="1:7" ht="12" customHeight="1">
      <c r="A64" s="9"/>
      <c r="B64" s="20" t="s">
        <v>80</v>
      </c>
      <c r="C64" s="47"/>
      <c r="D64" s="47"/>
      <c r="E64" s="47"/>
      <c r="F64" s="47"/>
      <c r="G64" s="80">
        <f>G31+G41+G57+G62+G36</f>
        <v>1601540</v>
      </c>
    </row>
    <row r="65" spans="1:7" ht="12.75" customHeight="1">
      <c r="A65" s="9"/>
      <c r="B65" s="81" t="s">
        <v>81</v>
      </c>
      <c r="C65" s="46"/>
      <c r="D65" s="46"/>
      <c r="E65" s="46"/>
      <c r="F65" s="46"/>
      <c r="G65" s="82">
        <f>G64*0.05</f>
        <v>80077</v>
      </c>
    </row>
    <row r="66" spans="1:7" ht="15.6" customHeight="1">
      <c r="A66" s="9"/>
      <c r="B66" s="20" t="s">
        <v>82</v>
      </c>
      <c r="C66" s="47"/>
      <c r="D66" s="47"/>
      <c r="E66" s="47"/>
      <c r="F66" s="47"/>
      <c r="G66" s="80">
        <f>G65+G64</f>
        <v>1681617</v>
      </c>
    </row>
    <row r="67" spans="1:7" ht="11.25" customHeight="1">
      <c r="B67" s="81" t="s">
        <v>83</v>
      </c>
      <c r="C67" s="46"/>
      <c r="D67" s="46"/>
      <c r="E67" s="46"/>
      <c r="F67" s="46"/>
      <c r="G67" s="82">
        <f>G12</f>
        <v>3000000</v>
      </c>
    </row>
    <row r="68" spans="1:7" ht="11.25" customHeight="1">
      <c r="B68" s="20" t="s">
        <v>84</v>
      </c>
      <c r="C68" s="47"/>
      <c r="D68" s="47"/>
      <c r="E68" s="47"/>
      <c r="F68" s="47"/>
      <c r="G68" s="83">
        <f>G67-G66</f>
        <v>1318383</v>
      </c>
    </row>
    <row r="69" spans="1:7" ht="11.25" customHeight="1">
      <c r="B69" s="48" t="s">
        <v>104</v>
      </c>
      <c r="C69" s="49"/>
      <c r="D69" s="49"/>
      <c r="E69" s="49"/>
      <c r="F69" s="49"/>
      <c r="G69" s="50"/>
    </row>
    <row r="70" spans="1:7" ht="11.25" customHeight="1">
      <c r="B70" s="21"/>
      <c r="C70" s="49"/>
      <c r="D70" s="49"/>
      <c r="E70" s="49"/>
      <c r="F70" s="49"/>
      <c r="G70" s="50"/>
    </row>
    <row r="71" spans="1:7" ht="11.25" customHeight="1">
      <c r="B71" s="51" t="s">
        <v>105</v>
      </c>
      <c r="C71" s="9"/>
      <c r="D71" s="9"/>
      <c r="E71" s="9"/>
      <c r="F71" s="9"/>
      <c r="G71" s="50"/>
    </row>
    <row r="72" spans="1:7" ht="11.25" customHeight="1">
      <c r="B72" s="52" t="s">
        <v>85</v>
      </c>
      <c r="C72" s="53"/>
      <c r="D72" s="53"/>
      <c r="E72" s="53"/>
      <c r="F72" s="53"/>
      <c r="G72" s="54"/>
    </row>
    <row r="73" spans="1:7" ht="11.25" customHeight="1">
      <c r="B73" s="55" t="s">
        <v>86</v>
      </c>
      <c r="C73" s="9"/>
      <c r="D73" s="9"/>
      <c r="E73" s="9"/>
      <c r="F73" s="29"/>
      <c r="G73" s="56"/>
    </row>
    <row r="74" spans="1:7" ht="11.25" customHeight="1">
      <c r="B74" s="55" t="s">
        <v>87</v>
      </c>
      <c r="C74" s="9"/>
      <c r="D74" s="9"/>
      <c r="E74" s="9"/>
      <c r="F74" s="9"/>
      <c r="G74" s="56"/>
    </row>
    <row r="75" spans="1:7" ht="11.25" customHeight="1">
      <c r="B75" s="55" t="s">
        <v>88</v>
      </c>
      <c r="C75" s="9"/>
      <c r="D75" s="9"/>
      <c r="E75" s="9"/>
      <c r="F75" s="9"/>
      <c r="G75" s="56"/>
    </row>
    <row r="76" spans="1:7" ht="11.25" customHeight="1">
      <c r="B76" s="55" t="s">
        <v>89</v>
      </c>
      <c r="C76" s="9"/>
      <c r="D76" s="9"/>
      <c r="E76" s="9"/>
      <c r="F76" s="9"/>
      <c r="G76" s="56"/>
    </row>
    <row r="77" spans="1:7" ht="11.25" customHeight="1">
      <c r="B77" s="57" t="s">
        <v>90</v>
      </c>
      <c r="C77" s="58"/>
      <c r="D77" s="58"/>
      <c r="E77" s="58"/>
      <c r="F77" s="58"/>
      <c r="G77" s="59"/>
    </row>
    <row r="78" spans="1:7" ht="11.25" customHeight="1">
      <c r="B78" s="21"/>
      <c r="C78" s="9"/>
      <c r="D78" s="9"/>
      <c r="E78" s="9"/>
      <c r="F78" s="9"/>
      <c r="G78" s="50"/>
    </row>
    <row r="79" spans="1:7" ht="11.25" customHeight="1">
      <c r="B79" s="85" t="s">
        <v>91</v>
      </c>
      <c r="C79" s="86"/>
      <c r="D79" s="60"/>
      <c r="E79" s="61"/>
      <c r="F79" s="61"/>
      <c r="G79" s="50"/>
    </row>
    <row r="80" spans="1:7" ht="11.25" customHeight="1">
      <c r="B80" s="62" t="s">
        <v>78</v>
      </c>
      <c r="C80" s="62" t="s">
        <v>92</v>
      </c>
      <c r="D80" s="63" t="s">
        <v>93</v>
      </c>
      <c r="E80" s="61"/>
      <c r="F80" s="61"/>
      <c r="G80" s="50"/>
    </row>
    <row r="81" spans="2:7" ht="11.25" customHeight="1">
      <c r="B81" s="64" t="s">
        <v>94</v>
      </c>
      <c r="C81" s="65">
        <f>+G31</f>
        <v>700000</v>
      </c>
      <c r="D81" s="66">
        <f>+C81/C87</f>
        <v>0.41626601063143392</v>
      </c>
      <c r="E81" s="61"/>
      <c r="F81" s="61"/>
      <c r="G81" s="50"/>
    </row>
    <row r="82" spans="2:7" ht="11.25" customHeight="1">
      <c r="B82" s="64" t="s">
        <v>95</v>
      </c>
      <c r="C82" s="67">
        <f>+G36</f>
        <v>210000</v>
      </c>
      <c r="D82" s="66">
        <f>+C82/C87</f>
        <v>0.12487980318943018</v>
      </c>
      <c r="E82" s="61"/>
      <c r="F82" s="61"/>
      <c r="G82" s="50"/>
    </row>
    <row r="83" spans="2:7" ht="11.25" customHeight="1">
      <c r="B83" s="64" t="s">
        <v>96</v>
      </c>
      <c r="C83" s="65">
        <f>+G41</f>
        <v>0</v>
      </c>
      <c r="D83" s="66">
        <f>(C83/C87)</f>
        <v>0</v>
      </c>
      <c r="E83" s="61"/>
      <c r="F83" s="61"/>
      <c r="G83" s="50"/>
    </row>
    <row r="84" spans="2:7" ht="11.25" customHeight="1">
      <c r="B84" s="64" t="s">
        <v>56</v>
      </c>
      <c r="C84" s="65">
        <f>+G57</f>
        <v>691540</v>
      </c>
      <c r="D84" s="66">
        <f>(C84/C87)</f>
        <v>0.41123513856008831</v>
      </c>
      <c r="E84" s="61"/>
      <c r="F84" s="61"/>
      <c r="G84" s="50"/>
    </row>
    <row r="85" spans="2:7" ht="11.25" customHeight="1">
      <c r="B85" s="64" t="s">
        <v>97</v>
      </c>
      <c r="C85" s="68">
        <f>+G62</f>
        <v>0</v>
      </c>
      <c r="D85" s="66">
        <f>(C85/C87)</f>
        <v>0</v>
      </c>
      <c r="E85" s="69"/>
      <c r="F85" s="69"/>
      <c r="G85" s="50"/>
    </row>
    <row r="86" spans="2:7" ht="11.25" customHeight="1">
      <c r="B86" s="64" t="s">
        <v>98</v>
      </c>
      <c r="C86" s="68">
        <f>+G65</f>
        <v>80077</v>
      </c>
      <c r="D86" s="66">
        <f>(C86/C87)</f>
        <v>4.7619047619047616E-2</v>
      </c>
      <c r="E86" s="69"/>
      <c r="F86" s="69"/>
      <c r="G86" s="50"/>
    </row>
    <row r="87" spans="2:7" ht="11.25" customHeight="1">
      <c r="B87" s="62" t="s">
        <v>99</v>
      </c>
      <c r="C87" s="70">
        <f>SUM(C81:C86)</f>
        <v>1681617</v>
      </c>
      <c r="D87" s="71">
        <f>SUM(D81:D86)</f>
        <v>1</v>
      </c>
      <c r="E87" s="69"/>
      <c r="F87" s="69"/>
      <c r="G87" s="50"/>
    </row>
    <row r="88" spans="2:7" ht="11.25" customHeight="1">
      <c r="B88" s="21"/>
      <c r="C88" s="49"/>
      <c r="D88" s="49"/>
      <c r="E88" s="49"/>
      <c r="F88" s="49"/>
      <c r="G88" s="50"/>
    </row>
    <row r="89" spans="2:7" ht="11.25" customHeight="1">
      <c r="B89" s="8"/>
      <c r="C89" s="49"/>
      <c r="D89" s="49"/>
      <c r="E89" s="49"/>
      <c r="F89" s="49"/>
      <c r="G89" s="50"/>
    </row>
    <row r="90" spans="2:7" ht="11.25" customHeight="1">
      <c r="B90" s="72"/>
      <c r="C90" s="73" t="s">
        <v>101</v>
      </c>
      <c r="D90" s="72"/>
      <c r="E90" s="72"/>
      <c r="F90" s="69"/>
      <c r="G90" s="50"/>
    </row>
    <row r="91" spans="2:7" ht="11.25" customHeight="1">
      <c r="B91" s="62" t="s">
        <v>102</v>
      </c>
      <c r="C91" s="84">
        <v>2500</v>
      </c>
      <c r="D91" s="84">
        <v>3000</v>
      </c>
      <c r="E91" s="84">
        <v>3500</v>
      </c>
      <c r="F91" s="74"/>
      <c r="G91" s="75"/>
    </row>
    <row r="92" spans="2:7" ht="11.25" customHeight="1">
      <c r="B92" s="62" t="s">
        <v>103</v>
      </c>
      <c r="C92" s="70">
        <f>(G66/C91)</f>
        <v>672.64679999999998</v>
      </c>
      <c r="D92" s="70">
        <f>(G66/D91)</f>
        <v>560.53899999999999</v>
      </c>
      <c r="E92" s="70">
        <f>(G66/E91)</f>
        <v>480.46199999999999</v>
      </c>
      <c r="F92" s="74"/>
      <c r="G92" s="75"/>
    </row>
    <row r="93" spans="2:7" ht="11.25" customHeight="1">
      <c r="B93" s="48" t="s">
        <v>100</v>
      </c>
      <c r="C93" s="9"/>
      <c r="D93" s="9"/>
      <c r="E93" s="9"/>
      <c r="F93" s="9"/>
      <c r="G93" s="9"/>
    </row>
  </sheetData>
  <mergeCells count="8">
    <mergeCell ref="B79:C79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VIÑAS</vt:lpstr>
      <vt:lpstr>VIÑAS!Área_de_impresión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Munoz Acuna Claudio A</cp:lastModifiedBy>
  <cp:revision/>
  <cp:lastPrinted>2023-03-01T18:31:53Z</cp:lastPrinted>
  <dcterms:created xsi:type="dcterms:W3CDTF">2020-11-27T12:49:26Z</dcterms:created>
  <dcterms:modified xsi:type="dcterms:W3CDTF">2023-03-01T18:31:54Z</dcterms:modified>
  <cp:category/>
  <cp:contentStatus/>
</cp:coreProperties>
</file>