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<sst xmlns="http://schemas.openxmlformats.org/spreadsheetml/2006/main" count="139" uniqueCount="104">
  <si>
    <t>RUBRO O CULTIVO</t>
  </si>
  <si>
    <t>VIÑA-RIEGO AÑO 10 +</t>
  </si>
  <si>
    <t>RENDIMIENTO (KG/Há.)</t>
  </si>
  <si>
    <t>VARIEDAD</t>
  </si>
  <si>
    <t>CABERNET- SAUVIGNON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</si>
  <si>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</si>
  <si>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</si>
  <si>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</si>
  <si>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</si>
  <si>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</si>
  <si>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</si>
  <si>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</si>
  <si>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</si>
  <si>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</si>
  <si>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</si>
  <si>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</si>
  <si>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</si>
  <si>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</si>
  <si>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</si>
  <si>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</si>
  <si>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</si>
  <si>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</si>
  <si>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</si>
  <si>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</si>
  <si>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</si>
  <si>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</si>
  <si>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</si>
  <si>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</si>
  <si>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</si>
  <si>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</si>
  <si>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</si>
  <si>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MAYO-JULIO</t>
  </si>
  <si>
    <t>RIEGOS</t>
  </si>
  <si>
    <t>NOV-FEB</t>
  </si>
  <si>
    <t>AMARRADURA</t>
  </si>
  <si>
    <t>JUL-AGO</t>
  </si>
  <si>
    <t>APLICACIÓN PESTICIDAS</t>
  </si>
  <si>
    <t>AGOSTO</t>
  </si>
  <si>
    <t>APLICACIÓN AGROQUIMICOS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</si>
  <si>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</si>
  <si>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</si>
  <si>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</si>
  <si>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</si>
  <si>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</si>
  <si>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</si>
  <si>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</si>
  <si>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</si>
  <si>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 xml:space="preserve"> </t>
  </si>
  <si>
    <t>JORNADAS ANIMAL</t>
  </si>
  <si>
    <t>N° Jornadas</t>
  </si>
  <si>
    <t>N/A</t>
  </si>
  <si>
    <t>Subtotal Jornadas Animal</t>
  </si>
  <si>
    <t>MAQUINARIA</t>
  </si>
  <si>
    <t>JUNIO-JULIO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</si>
  <si>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</si>
  <si>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</si>
  <si>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</si>
  <si>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</si>
  <si>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</si>
  <si>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</si>
  <si>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GRAN.</t>
  </si>
  <si>
    <t>KG</t>
  </si>
  <si>
    <t>MEZCLA NPK</t>
  </si>
  <si>
    <t>AGO-SEPT</t>
  </si>
  <si>
    <t>FUNGUICIDA</t>
  </si>
  <si>
    <t>AZUFRE</t>
  </si>
  <si>
    <t>OCT-FEB</t>
  </si>
  <si>
    <t>INSECTICIDAS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</si>
  <si>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</si>
  <si>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</si>
  <si>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</si>
  <si>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</si>
  <si>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</si>
  <si>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</si>
  <si>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</si>
  <si>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</si>
  <si>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</si>
  <si>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</si>
  <si>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</si>
  <si>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</si>
  <si>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</si>
  <si>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</si>
  <si>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</si>
  <si>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</si>
  <si>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</si>
  <si>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</si>
  <si>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</si>
  <si>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</si>
  <si>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</si>
  <si>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</si>
  <si>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</si>
  <si>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</si>
  <si>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</si>
  <si>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</si>
  <si>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</si>
  <si>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</si>
  <si>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</si>
  <si>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</si>
  <si>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</si>
  <si>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</si>
  <si>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 ENTRE HILERA</t>
  </si>
  <si>
    <t>ZERO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</si>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</sst>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0" fontId="7" fillId="0" borderId="1" xfId="0" applyNumberFormat="1" applyFont="1" applyBorder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48" zoomScaleNormal="148" workbookViewId="0">
      <selection activeCell="C16" sqref="C16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1</v>
      </c>
      <c r="D9" s="18"/>
      <c r="E9" s="110" t="s">
        <v>2</v>
      </c>
      <c r="F9" s="111"/>
      <c r="G9" s="86">
        <v>15000</v>
      </c>
    </row>
    <row r="10" spans="1:7" ht="15" x14ac:dyDescent="0.25">
      <c r="A10" s="3"/>
      <c r="B10" s="4" t="s">
        <v>3</v>
      </c>
      <c r="C10" s="13" t="s">
        <v>4</v>
      </c>
      <c r="D10" s="19"/>
      <c r="E10" s="108" t="s">
        <v>5</v>
      </c>
      <c r="F10" s="109"/>
      <c r="G10" s="5" t="s">
        <v>6</v>
      </c>
    </row>
    <row r="11" spans="1:7" ht="12" customHeight="1" x14ac:dyDescent="0.25">
      <c r="A11" s="3"/>
      <c r="B11" s="4" t="s">
        <v>7</v>
      </c>
      <c r="C11" s="5" t="s">
        <v>8</v>
      </c>
      <c r="D11" s="19"/>
      <c r="E11" s="108" t="s">
        <v>9</v>
      </c>
      <c r="F11" s="109"/>
      <c r="G11" s="103">
        <v>250</v>
      </c>
    </row>
    <row r="12" spans="1:7" ht="12" customHeight="1" x14ac:dyDescent="0.25">
      <c r="A12" s="3"/>
      <c r="B12" s="4" t="s">
        <v>10</v>
      </c>
      <c r="C12" s="6" t="s">
        <v>11</v>
      </c>
      <c r="D12" s="19"/>
      <c r="E12" s="10" t="s">
        <v>12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13</v>
      </c>
      <c r="C13" s="116" t="s">
        <v>102</v>
      </c>
      <c r="D13" s="19"/>
      <c r="E13" s="108" t="s">
        <v>14</v>
      </c>
      <c r="F13" s="109"/>
      <c r="G13" s="5" t="s">
        <v>15</v>
      </c>
    </row>
    <row r="14" spans="1:7" ht="17.25" customHeight="1" x14ac:dyDescent="0.25">
      <c r="A14" s="3"/>
      <c r="B14" s="4" t="s">
        <v>16</v>
      </c>
      <c r="C14" s="116" t="s">
        <v>102</v>
      </c>
      <c r="D14" s="19"/>
      <c r="E14" s="108" t="s">
        <v>17</v>
      </c>
      <c r="F14" s="109"/>
      <c r="G14" s="5" t="s">
        <v>6</v>
      </c>
    </row>
    <row r="15" spans="1:7" ht="14.25" customHeight="1" x14ac:dyDescent="0.25">
      <c r="A15" s="3"/>
      <c r="B15" s="4" t="s">
        <v>18</v>
      </c>
      <c r="C15" s="5" t="s">
        <v>103</v>
      </c>
      <c r="D15" s="19"/>
      <c r="E15" s="112" t="s">
        <v>19</v>
      </c>
      <c r="F15" s="113"/>
      <c r="G15" s="6" t="s">
        <v>20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21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22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29</v>
      </c>
      <c r="C21" s="8" t="s">
        <v>30</v>
      </c>
      <c r="D21" s="14">
        <v>9</v>
      </c>
      <c r="E21" s="8" t="s">
        <v>31</v>
      </c>
      <c r="F21" s="9">
        <v>35000</v>
      </c>
      <c r="G21" s="9">
        <f>(D21*F21)</f>
        <v>315000</v>
      </c>
    </row>
    <row r="22" spans="1:255" ht="12.75" customHeight="1" x14ac:dyDescent="0.25">
      <c r="A22" s="3"/>
      <c r="B22" s="7" t="s">
        <v>32</v>
      </c>
      <c r="C22" s="8" t="s">
        <v>30</v>
      </c>
      <c r="D22" s="14">
        <v>6</v>
      </c>
      <c r="E22" s="8" t="s">
        <v>33</v>
      </c>
      <c r="F22" s="9">
        <v>35000</v>
      </c>
      <c r="G22" s="9">
        <f>(D22*F22)</f>
        <v>210000</v>
      </c>
    </row>
    <row r="23" spans="1:255" ht="15" x14ac:dyDescent="0.25">
      <c r="A23" s="3"/>
      <c r="B23" s="7" t="s">
        <v>34</v>
      </c>
      <c r="C23" s="8" t="s">
        <v>30</v>
      </c>
      <c r="D23" s="14">
        <v>6</v>
      </c>
      <c r="E23" s="8" t="s">
        <v>35</v>
      </c>
      <c r="F23" s="9">
        <v>35000</v>
      </c>
      <c r="G23" s="9">
        <f t="shared" ref="G23:G28" si="0">(D23*F23)</f>
        <v>210000</v>
      </c>
    </row>
    <row r="24" spans="1:255" ht="12.75" customHeight="1" x14ac:dyDescent="0.25">
      <c r="A24" s="3"/>
      <c r="B24" s="7" t="s">
        <v>36</v>
      </c>
      <c r="C24" s="8" t="s">
        <v>30</v>
      </c>
      <c r="D24" s="14">
        <v>4</v>
      </c>
      <c r="E24" s="8" t="s">
        <v>37</v>
      </c>
      <c r="F24" s="9">
        <v>35000</v>
      </c>
      <c r="G24" s="9">
        <f t="shared" si="0"/>
        <v>140000</v>
      </c>
    </row>
    <row r="25" spans="1:255" ht="15" customHeight="1" x14ac:dyDescent="0.25">
      <c r="A25" s="3"/>
      <c r="B25" s="7" t="s">
        <v>38</v>
      </c>
      <c r="C25" s="8" t="s">
        <v>30</v>
      </c>
      <c r="D25" s="14">
        <v>4</v>
      </c>
      <c r="E25" s="8" t="s">
        <v>39</v>
      </c>
      <c r="F25" s="9">
        <v>35000</v>
      </c>
      <c r="G25" s="9">
        <f t="shared" si="0"/>
        <v>140000</v>
      </c>
    </row>
    <row r="26" spans="1:255" ht="15" x14ac:dyDescent="0.25">
      <c r="A26" s="3"/>
      <c r="B26" s="10" t="s">
        <v>40</v>
      </c>
      <c r="C26" s="11" t="s">
        <v>30</v>
      </c>
      <c r="D26" s="15">
        <v>2</v>
      </c>
      <c r="E26" s="11" t="s">
        <v>41</v>
      </c>
      <c r="F26" s="9">
        <v>35000</v>
      </c>
      <c r="G26" s="12">
        <f t="shared" si="0"/>
        <v>70000</v>
      </c>
    </row>
    <row r="27" spans="1:255" ht="15" x14ac:dyDescent="0.25">
      <c r="A27" s="3"/>
      <c r="B27" s="7" t="s">
        <v>42</v>
      </c>
      <c r="C27" s="8" t="s">
        <v>30</v>
      </c>
      <c r="D27" s="14">
        <v>6</v>
      </c>
      <c r="E27" s="8" t="s">
        <v>43</v>
      </c>
      <c r="F27" s="9">
        <v>35000</v>
      </c>
      <c r="G27" s="9">
        <f t="shared" si="0"/>
        <v>210000</v>
      </c>
    </row>
    <row r="28" spans="1:255" ht="13.5" customHeight="1" x14ac:dyDescent="0.25">
      <c r="B28" s="7" t="s">
        <v>44</v>
      </c>
      <c r="C28" s="8" t="s">
        <v>30</v>
      </c>
      <c r="D28" s="14">
        <v>20</v>
      </c>
      <c r="E28" s="8" t="s">
        <v>45</v>
      </c>
      <c r="F28" s="9">
        <v>35000</v>
      </c>
      <c r="G28" s="9">
        <f t="shared" si="0"/>
        <v>700000</v>
      </c>
    </row>
    <row r="29" spans="1:255" s="17" customFormat="1" ht="12.75" customHeight="1" x14ac:dyDescent="0.25">
      <c r="A29" s="20"/>
      <c r="B29" s="83" t="s">
        <v>46</v>
      </c>
      <c r="C29" s="89"/>
      <c r="D29" s="89" t="s">
        <v>47</v>
      </c>
      <c r="E29" s="89"/>
      <c r="F29" s="90"/>
      <c r="G29" s="91">
        <f>SUM(G21:G28)</f>
        <v>1995000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48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23</v>
      </c>
      <c r="C32" s="84" t="s">
        <v>24</v>
      </c>
      <c r="D32" s="84" t="s">
        <v>49</v>
      </c>
      <c r="E32" s="81" t="s">
        <v>26</v>
      </c>
      <c r="F32" s="84" t="s">
        <v>27</v>
      </c>
      <c r="G32" s="81" t="s">
        <v>28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50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51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52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23</v>
      </c>
      <c r="C37" s="81" t="s">
        <v>24</v>
      </c>
      <c r="D37" s="81" t="s">
        <v>49</v>
      </c>
      <c r="E37" s="81" t="s">
        <v>26</v>
      </c>
      <c r="F37" s="84" t="s">
        <v>27</v>
      </c>
      <c r="G37" s="81" t="s">
        <v>28</v>
      </c>
    </row>
    <row r="38" spans="1:255" ht="12.75" customHeight="1" x14ac:dyDescent="0.25">
      <c r="A38" s="3"/>
      <c r="B38" s="7" t="s">
        <v>100</v>
      </c>
      <c r="C38" s="8" t="s">
        <v>99</v>
      </c>
      <c r="D38" s="14">
        <v>1</v>
      </c>
      <c r="E38" s="8" t="s">
        <v>53</v>
      </c>
      <c r="F38" s="104">
        <v>40000</v>
      </c>
      <c r="G38" s="9">
        <f t="shared" ref="G38" si="1">(D38*F38)</f>
        <v>40000</v>
      </c>
    </row>
    <row r="39" spans="1:255" ht="12.75" customHeight="1" x14ac:dyDescent="0.25">
      <c r="A39" s="3"/>
      <c r="B39" s="83" t="s">
        <v>54</v>
      </c>
      <c r="C39" s="97"/>
      <c r="D39" s="97"/>
      <c r="E39" s="97"/>
      <c r="F39" s="98"/>
      <c r="G39" s="91">
        <f>SUM(G38:G38)</f>
        <v>40000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55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56</v>
      </c>
      <c r="C42" s="84" t="s">
        <v>57</v>
      </c>
      <c r="D42" s="84" t="s">
        <v>58</v>
      </c>
      <c r="E42" s="84" t="s">
        <v>26</v>
      </c>
      <c r="F42" s="84" t="s">
        <v>27</v>
      </c>
      <c r="G42" s="84" t="s">
        <v>28</v>
      </c>
      <c r="K42" s="2"/>
    </row>
    <row r="43" spans="1:255" ht="12.75" customHeight="1" x14ac:dyDescent="0.25">
      <c r="A43" s="3"/>
      <c r="B43" s="92" t="s">
        <v>59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60</v>
      </c>
      <c r="C44" s="11" t="s">
        <v>61</v>
      </c>
      <c r="D44" s="15">
        <v>250</v>
      </c>
      <c r="E44" s="11" t="s">
        <v>41</v>
      </c>
      <c r="F44" s="96">
        <v>1000</v>
      </c>
      <c r="G44" s="96">
        <f>(D44*F44)</f>
        <v>250000</v>
      </c>
    </row>
    <row r="45" spans="1:255" ht="12.75" customHeight="1" x14ac:dyDescent="0.25">
      <c r="A45" s="3"/>
      <c r="B45" s="10" t="s">
        <v>62</v>
      </c>
      <c r="C45" s="11" t="s">
        <v>61</v>
      </c>
      <c r="D45" s="15">
        <v>300</v>
      </c>
      <c r="E45" s="11" t="s">
        <v>63</v>
      </c>
      <c r="F45" s="96">
        <v>1140</v>
      </c>
      <c r="G45" s="96">
        <f>(D45*F45)</f>
        <v>342000</v>
      </c>
    </row>
    <row r="46" spans="1:255" ht="12.75" customHeight="1" x14ac:dyDescent="0.25">
      <c r="A46" s="3"/>
      <c r="B46" s="92" t="s">
        <v>64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65</v>
      </c>
      <c r="C47" s="11" t="s">
        <v>61</v>
      </c>
      <c r="D47" s="15">
        <v>200</v>
      </c>
      <c r="E47" s="11" t="s">
        <v>66</v>
      </c>
      <c r="F47" s="96">
        <v>1180</v>
      </c>
      <c r="G47" s="96">
        <f>(D47*F47)</f>
        <v>236000</v>
      </c>
    </row>
    <row r="48" spans="1:255" ht="12.75" customHeight="1" x14ac:dyDescent="0.25">
      <c r="A48" s="3"/>
      <c r="B48" s="92" t="s">
        <v>67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101</v>
      </c>
      <c r="C49" s="11" t="s">
        <v>61</v>
      </c>
      <c r="D49" s="15">
        <v>1.5</v>
      </c>
      <c r="E49" s="11" t="s">
        <v>41</v>
      </c>
      <c r="F49" s="96">
        <v>56000</v>
      </c>
      <c r="G49" s="96">
        <f>(D49*F49)</f>
        <v>84000</v>
      </c>
    </row>
    <row r="50" spans="1:7" ht="13.5" customHeight="1" x14ac:dyDescent="0.25">
      <c r="A50" s="3"/>
      <c r="B50" s="93" t="s">
        <v>68</v>
      </c>
      <c r="C50" s="97"/>
      <c r="D50" s="97"/>
      <c r="E50" s="97"/>
      <c r="F50" s="98"/>
      <c r="G50" s="91">
        <f>SUM(G43:G49)</f>
        <v>912000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69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70</v>
      </c>
      <c r="C53" s="84" t="s">
        <v>57</v>
      </c>
      <c r="D53" s="84" t="s">
        <v>71</v>
      </c>
      <c r="E53" s="81" t="s">
        <v>26</v>
      </c>
      <c r="F53" s="84" t="s">
        <v>27</v>
      </c>
      <c r="G53" s="81" t="s">
        <v>28</v>
      </c>
    </row>
    <row r="54" spans="1:7" ht="12.75" customHeight="1" x14ac:dyDescent="0.25">
      <c r="A54" s="3"/>
      <c r="B54" s="82" t="s">
        <v>50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72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73</v>
      </c>
      <c r="C57" s="71"/>
      <c r="D57" s="71"/>
      <c r="E57" s="71"/>
      <c r="F57" s="71"/>
      <c r="G57" s="72">
        <f>G29+G39+G50+G55</f>
        <v>2947000</v>
      </c>
    </row>
    <row r="58" spans="1:7" ht="12" customHeight="1" x14ac:dyDescent="0.25">
      <c r="A58" s="3"/>
      <c r="B58" s="73" t="s">
        <v>74</v>
      </c>
      <c r="C58" s="22"/>
      <c r="D58" s="22"/>
      <c r="E58" s="22"/>
      <c r="F58" s="22"/>
      <c r="G58" s="74">
        <f>G57*0.05</f>
        <v>147350</v>
      </c>
    </row>
    <row r="59" spans="1:7" ht="12" customHeight="1" x14ac:dyDescent="0.25">
      <c r="A59" s="3"/>
      <c r="B59" s="75" t="s">
        <v>75</v>
      </c>
      <c r="C59" s="31"/>
      <c r="D59" s="31"/>
      <c r="E59" s="31"/>
      <c r="F59" s="31"/>
      <c r="G59" s="76">
        <f>G58+G57</f>
        <v>3094350</v>
      </c>
    </row>
    <row r="60" spans="1:7" ht="12" customHeight="1" x14ac:dyDescent="0.25">
      <c r="A60" s="3"/>
      <c r="B60" s="73" t="s">
        <v>76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77</v>
      </c>
      <c r="C61" s="78"/>
      <c r="D61" s="78"/>
      <c r="E61" s="78"/>
      <c r="F61" s="78"/>
      <c r="G61" s="79">
        <f>G60-G59</f>
        <v>655650</v>
      </c>
    </row>
    <row r="62" spans="1:7" ht="12" customHeight="1" x14ac:dyDescent="0.25">
      <c r="A62" s="3"/>
      <c r="B62" s="34" t="s">
        <v>78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79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80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81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82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83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84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85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86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70</v>
      </c>
      <c r="C73" s="58" t="s">
        <v>87</v>
      </c>
      <c r="D73" s="59" t="s">
        <v>88</v>
      </c>
      <c r="E73" s="36"/>
      <c r="F73" s="36"/>
      <c r="G73" s="42"/>
    </row>
    <row r="74" spans="1:7" ht="12" customHeight="1" x14ac:dyDescent="0.25">
      <c r="A74" s="3"/>
      <c r="B74" s="60" t="s">
        <v>89</v>
      </c>
      <c r="C74" s="61">
        <f>G29</f>
        <v>1995000</v>
      </c>
      <c r="D74" s="62">
        <f>(C74/C80)</f>
        <v>0.64472344757380384</v>
      </c>
      <c r="E74" s="36"/>
      <c r="F74" s="36"/>
      <c r="G74" s="42"/>
    </row>
    <row r="75" spans="1:7" ht="12" customHeight="1" x14ac:dyDescent="0.25">
      <c r="A75" s="3"/>
      <c r="B75" s="60" t="s">
        <v>90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91</v>
      </c>
      <c r="C76" s="61">
        <f>G39</f>
        <v>40000</v>
      </c>
      <c r="D76" s="62">
        <f>(C76/C80)</f>
        <v>1.2926785916266744E-2</v>
      </c>
      <c r="E76" s="36"/>
      <c r="F76" s="36"/>
      <c r="G76" s="42"/>
    </row>
    <row r="77" spans="1:7" ht="12" customHeight="1" x14ac:dyDescent="0.25">
      <c r="A77" s="3"/>
      <c r="B77" s="60" t="s">
        <v>56</v>
      </c>
      <c r="C77" s="61">
        <f>G50</f>
        <v>912000</v>
      </c>
      <c r="D77" s="62">
        <f>(C77/C80)</f>
        <v>0.29473071889088176</v>
      </c>
      <c r="E77" s="36"/>
      <c r="F77" s="36"/>
      <c r="G77" s="42"/>
    </row>
    <row r="78" spans="1:7" ht="12" customHeight="1" x14ac:dyDescent="0.25">
      <c r="A78" s="3"/>
      <c r="B78" s="60" t="s">
        <v>92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93</v>
      </c>
      <c r="C79" s="64">
        <f>G58</f>
        <v>147350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94</v>
      </c>
      <c r="C80" s="65">
        <f>SUM(C74:C79)</f>
        <v>3094350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95</v>
      </c>
      <c r="D83" s="67"/>
      <c r="E83" s="67"/>
      <c r="F83" s="37"/>
      <c r="G83" s="42"/>
    </row>
    <row r="84" spans="1:7" ht="12" customHeight="1" x14ac:dyDescent="0.25">
      <c r="A84" s="3"/>
      <c r="B84" s="57" t="s">
        <v>96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97</v>
      </c>
      <c r="C85" s="69">
        <f>(G59/C84)</f>
        <v>257.86250000000001</v>
      </c>
      <c r="D85" s="69">
        <f>C80/D84</f>
        <v>206.29</v>
      </c>
      <c r="E85" s="69">
        <f>C80/E84</f>
        <v>171.90833333333333</v>
      </c>
      <c r="F85" s="38"/>
      <c r="G85" s="43"/>
    </row>
    <row r="86" spans="1:7" ht="15.6" customHeight="1" x14ac:dyDescent="0.25">
      <c r="A86" s="3"/>
      <c r="B86" s="34" t="s">
        <v>98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377952755905511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2023-02-13T15:33:27Z</cp:lastPrinted>
  <dcterms:created xsi:type="dcterms:W3CDTF">2020-11-27T12:49:26Z</dcterms:created>
  <dcterms:modified xsi:type="dcterms:W3CDTF">2023-03-17T19:10:00Z</dcterms:modified>
  <cp:category/>
  <cp:contentStatus/>
</cp:coreProperties>
</file>