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San Clemente\"/>
    </mc:Choice>
  </mc:AlternateContent>
  <bookViews>
    <workbookView minimized="1" xWindow="0" yWindow="0" windowWidth="21570" windowHeight="8055"/>
  </bookViews>
  <sheets>
    <sheet name="Viña RI" sheetId="1" r:id="rId1"/>
  </sheets>
  <calcPr calcId="162913"/>
</workbook>
</file>

<file path=xl/calcChain.xml><?xml version="1.0" encoding="utf-8"?>
<calcChain xmlns="http://schemas.openxmlformats.org/spreadsheetml/2006/main">
  <c r="G28" i="1" l="1"/>
  <c r="G27" i="1"/>
  <c r="G26" i="1"/>
  <c r="G25" i="1"/>
  <c r="G23" i="1"/>
  <c r="G24" i="1"/>
  <c r="G49" i="1" l="1"/>
  <c r="G47" i="1"/>
  <c r="G45" i="1"/>
  <c r="G44" i="1"/>
  <c r="G38" i="1"/>
  <c r="G22" i="1"/>
  <c r="G21" i="1"/>
  <c r="G12" i="1"/>
  <c r="G60" i="1" s="1"/>
  <c r="G29" i="1" l="1"/>
  <c r="C74" i="1" s="1"/>
  <c r="G50" i="1"/>
  <c r="C77" i="1" s="1"/>
  <c r="G39" i="1"/>
  <c r="C76" i="1" s="1"/>
  <c r="G57" i="1" l="1"/>
  <c r="G58" i="1" s="1"/>
  <c r="G59" i="1" l="1"/>
  <c r="G61" i="1" s="1"/>
  <c r="C79" i="1"/>
  <c r="C85" i="1" l="1"/>
  <c r="C80" i="1"/>
  <c r="D79" i="1" s="1"/>
  <c r="D85" i="1" l="1"/>
  <c r="E85" i="1"/>
  <c r="D74" i="1"/>
  <c r="D78" i="1"/>
  <c r="D76" i="1"/>
  <c r="D77" i="1"/>
  <c r="D80" i="1" l="1"/>
</calcChain>
</file>

<file path=xl/sharedStrings.xml><?xml version="1.0" encoding="utf-8"?>
<sst xmlns="http://schemas.openxmlformats.org/spreadsheetml/2006/main" count="139" uniqueCount="104">
  <si>
    <t>RUBRO O CULTIVO</t>
  </si>
  <si>
    <t>VIÑA-RIEGO AÑO 10 +</t>
  </si>
  <si>
    <t>RENDIMIENTO (KG/Há.)</t>
  </si>
  <si>
    <t>VARIEDAD</t>
  </si>
  <si>
    <t>CABERNET- SAUVIGNON</t>
  </si>
  <si>
    <t>FECHA ESTIMADA  PRECIO VENTA</t>
  </si>
  <si>
    <t>MARZO-ABRIL</t>
  </si>
  <si>
    <t>NIVEL TECNOLÓGICO</t>
  </si>
  <si>
    <t>MEDIO</t>
  </si>
  <si>
    <t>PRECIO ESPERADO ($/KG)</t>
  </si>
  <si>
    <t>REGIÓN</t>
  </si>
  <si>
    <t>DEL MAULE</t>
  </si>
  <si>
    <t>INGRESO ESPERADO, con IVA ($)</t>
  </si>
  <si>
    <t>AGENCIA DE ÁREA</t>
  </si>
  <si>
    <t>DESTINO PRODUCCION</t>
  </si>
  <si>
    <t>AGROIND.VIT. REG.</t>
  </si>
  <si>
    <t>COMUNA/LOCALIDAD</t>
  </si>
  <si>
    <t>FECHA DE COSECHA</t>
  </si>
  <si>
    <t>FECHA PRECIO INSUMOS</t>
  </si>
  <si>
    <t>CONTINGENCIA</t>
  </si>
  <si>
    <t>HELADAS-LLUVIA</t>
  </si>
  <si>
    <t>COSTOS DIRECTOS DE PRODUCCIÓN POR HECTÁREA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</si>
  <si>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</si>
  <si>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</si>
  <si>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</si>
  <si>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</si>
  <si>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</si>
  <si>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</si>
  <si>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</si>
  <si>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PODA</t>
  </si>
  <si>
    <t>JH</t>
  </si>
  <si>
    <t>MAYO-JULIO</t>
  </si>
  <si>
    <t>RIEGOS</t>
  </si>
  <si>
    <t>NOV-FEB</t>
  </si>
  <si>
    <t>AMARRADURA</t>
  </si>
  <si>
    <t>JUL-AGO</t>
  </si>
  <si>
    <t>APLICACIÓN PESTICIDAS</t>
  </si>
  <si>
    <t>AGOSTO</t>
  </si>
  <si>
    <t>APLICACIÓN AGROQUIMICOS</t>
  </si>
  <si>
    <t>DIC-ENE</t>
  </si>
  <si>
    <t>APLICACIÓN FERTILIZANTES</t>
  </si>
  <si>
    <t>OCT-NOV</t>
  </si>
  <si>
    <t>RETIRO SARMIENTO</t>
  </si>
  <si>
    <t>JUN-JUL</t>
  </si>
  <si>
    <t>COSECHA</t>
  </si>
  <si>
    <t>MAR-ABR</t>
  </si>
  <si>
    <t>Subtotal Jornadas Hombre</t>
  </si>
  <si>
    <t xml:space="preserve"> </t>
  </si>
  <si>
    <t>JORNADAS ANIMAL</t>
  </si>
  <si>
    <t>N° Jornadas</t>
  </si>
  <si>
    <t>N/A</t>
  </si>
  <si>
    <t>Subtotal Jornadas Animal</t>
  </si>
  <si>
    <t>MAQUINARIA</t>
  </si>
  <si>
    <t>JUNIO-JULIO</t>
  </si>
  <si>
    <t>Subtotal Costo Maquinaria</t>
  </si>
  <si>
    <t>INSUMOS</t>
  </si>
  <si>
    <t>Insumos</t>
  </si>
  <si>
    <t>Unidad (Kg/l/u)</t>
  </si>
  <si>
    <t>Cantidad (Kg/l/u)/HA</t>
  </si>
  <si>
    <t>FERTILIZANTES</t>
  </si>
  <si>
    <t>UREA GRAN.</t>
  </si>
  <si>
    <t>KG</t>
  </si>
  <si>
    <t>MEZCLA NPK</t>
  </si>
  <si>
    <t>AGO-SEPT</t>
  </si>
  <si>
    <t>FUNGUICIDA</t>
  </si>
  <si>
    <t>AZUFRE</t>
  </si>
  <si>
    <t>OCT-FEB</t>
  </si>
  <si>
    <t>INSECTICIDAS</t>
  </si>
  <si>
    <t>Subtotal Insumos</t>
  </si>
  <si>
    <t>OTROS</t>
  </si>
  <si>
    <t>Item</t>
  </si>
  <si>
    <t>Cantidad (Kg/l/u)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</si>
  <si>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</si>
  <si>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</si>
  <si>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</si>
  <si>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</si>
  <si>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</si>
  <si>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</si>
  <si>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</si>
  <si>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</si>
  <si>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</si>
  <si>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</si>
  <si>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</si>
  <si>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</si>
  <si>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</si>
  <si>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</si>
  <si>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</si>
  <si>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</si>
  <si>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</si>
  <si>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</si>
  <si>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</si>
  <si>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</si>
  <si>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</si>
  <si>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</si>
  <si>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</si>
  <si>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</si>
  <si>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</si>
  <si>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</si>
  <si>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</si>
  <si>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HA</t>
  </si>
  <si>
    <t>RASTRAJE ENTRE HILERA</t>
  </si>
  <si>
    <t>ZERO O SIMILAR</t>
  </si>
  <si>
    <t>SAN CLEMENTE</t>
  </si>
  <si>
    <t>MARZO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</si>
</sst>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8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8"/>
      <color indexed="9"/>
      <name val="Arial Narrow"/>
      <family val="2"/>
    </font>
    <font>
      <b/>
      <sz val="11"/>
      <color indexed="8"/>
      <name val="Calibri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4" fillId="0" borderId="0" applyFont="0" applyFill="0" applyBorder="0" applyAlignment="0" applyProtection="0"/>
  </cellStyleXfs>
  <cellXfs count="117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vertical="center" wrapText="1"/>
    </xf>
    <xf numFmtId="0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/>
    </xf>
    <xf numFmtId="0" fontId="7" fillId="0" borderId="0" xfId="0" applyNumberFormat="1" applyFont="1"/>
    <xf numFmtId="0" fontId="7" fillId="0" borderId="0" xfId="0" applyFont="1"/>
    <xf numFmtId="0" fontId="2" fillId="2" borderId="1" xfId="0" applyFont="1" applyFill="1" applyBorder="1"/>
    <xf numFmtId="0" fontId="1" fillId="2" borderId="1" xfId="0" applyFont="1" applyFill="1" applyBorder="1"/>
    <xf numFmtId="0" fontId="7" fillId="2" borderId="1" xfId="0" applyFont="1" applyFill="1" applyBorder="1"/>
    <xf numFmtId="0" fontId="7" fillId="0" borderId="1" xfId="0" applyNumberFormat="1" applyFont="1" applyBorder="1"/>
    <xf numFmtId="0" fontId="5" fillId="3" borderId="1" xfId="0" applyFont="1" applyFill="1" applyBorder="1" applyAlignment="1">
      <alignment vertical="center"/>
    </xf>
    <xf numFmtId="3" fontId="2" fillId="2" borderId="1" xfId="0" applyNumberFormat="1" applyFont="1" applyFill="1" applyBorder="1"/>
    <xf numFmtId="0" fontId="8" fillId="2" borderId="1" xfId="0" applyFont="1" applyFill="1" applyBorder="1"/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vertical="center"/>
    </xf>
    <xf numFmtId="3" fontId="8" fillId="2" borderId="1" xfId="0" applyNumberFormat="1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4" fillId="2" borderId="1" xfId="0" applyFont="1" applyFill="1" applyBorder="1"/>
    <xf numFmtId="49" fontId="14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6" borderId="1" xfId="0" applyFont="1" applyFill="1" applyBorder="1"/>
    <xf numFmtId="0" fontId="11" fillId="6" borderId="1" xfId="0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165" fontId="6" fillId="2" borderId="1" xfId="0" applyNumberFormat="1" applyFont="1" applyFill="1" applyBorder="1" applyAlignment="1">
      <alignment vertical="center"/>
    </xf>
    <xf numFmtId="165" fontId="3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/>
    <xf numFmtId="0" fontId="8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vertical="center"/>
    </xf>
    <xf numFmtId="0" fontId="14" fillId="0" borderId="1" xfId="0" applyNumberFormat="1" applyFont="1" applyBorder="1"/>
    <xf numFmtId="49" fontId="12" fillId="2" borderId="2" xfId="0" applyNumberFormat="1" applyFont="1" applyFill="1" applyBorder="1" applyAlignment="1">
      <alignment vertical="center"/>
    </xf>
    <xf numFmtId="0" fontId="14" fillId="2" borderId="3" xfId="0" applyFont="1" applyFill="1" applyBorder="1"/>
    <xf numFmtId="0" fontId="14" fillId="2" borderId="4" xfId="0" applyFont="1" applyFill="1" applyBorder="1"/>
    <xf numFmtId="49" fontId="14" fillId="2" borderId="5" xfId="0" applyNumberFormat="1" applyFont="1" applyFill="1" applyBorder="1" applyAlignment="1">
      <alignment vertical="center"/>
    </xf>
    <xf numFmtId="0" fontId="14" fillId="2" borderId="6" xfId="0" applyFont="1" applyFill="1" applyBorder="1"/>
    <xf numFmtId="49" fontId="14" fillId="2" borderId="7" xfId="0" applyNumberFormat="1" applyFont="1" applyFill="1" applyBorder="1" applyAlignment="1">
      <alignment vertical="center"/>
    </xf>
    <xf numFmtId="0" fontId="14" fillId="2" borderId="8" xfId="0" applyFont="1" applyFill="1" applyBorder="1"/>
    <xf numFmtId="0" fontId="14" fillId="2" borderId="9" xfId="0" applyFont="1" applyFill="1" applyBorder="1"/>
    <xf numFmtId="0" fontId="14" fillId="8" borderId="10" xfId="0" applyFont="1" applyFill="1" applyBorder="1"/>
    <xf numFmtId="49" fontId="12" fillId="7" borderId="10" xfId="0" applyNumberFormat="1" applyFont="1" applyFill="1" applyBorder="1" applyAlignment="1">
      <alignment vertical="center"/>
    </xf>
    <xf numFmtId="49" fontId="12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/>
    <xf numFmtId="49" fontId="12" fillId="2" borderId="10" xfId="0" applyNumberFormat="1" applyFont="1" applyFill="1" applyBorder="1" applyAlignment="1">
      <alignment vertical="center"/>
    </xf>
    <xf numFmtId="3" fontId="12" fillId="2" borderId="10" xfId="0" applyNumberFormat="1" applyFont="1" applyFill="1" applyBorder="1" applyAlignment="1">
      <alignment vertical="center"/>
    </xf>
    <xf numFmtId="9" fontId="14" fillId="2" borderId="10" xfId="0" applyNumberFormat="1" applyFont="1" applyFill="1" applyBorder="1"/>
    <xf numFmtId="0" fontId="12" fillId="2" borderId="10" xfId="0" applyNumberFormat="1" applyFont="1" applyFill="1" applyBorder="1" applyAlignment="1">
      <alignment vertical="center"/>
    </xf>
    <xf numFmtId="166" fontId="12" fillId="2" borderId="10" xfId="0" applyNumberFormat="1" applyFont="1" applyFill="1" applyBorder="1" applyAlignment="1">
      <alignment vertical="center"/>
    </xf>
    <xf numFmtId="166" fontId="12" fillId="7" borderId="10" xfId="0" applyNumberFormat="1" applyFont="1" applyFill="1" applyBorder="1" applyAlignment="1">
      <alignment vertical="center"/>
    </xf>
    <xf numFmtId="9" fontId="12" fillId="7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41" fontId="12" fillId="7" borderId="10" xfId="1" applyFont="1" applyFill="1" applyBorder="1" applyAlignment="1">
      <alignment vertical="center"/>
    </xf>
    <xf numFmtId="49" fontId="5" fillId="5" borderId="11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vertical="center"/>
    </xf>
    <xf numFmtId="165" fontId="5" fillId="5" borderId="13" xfId="0" applyNumberFormat="1" applyFont="1" applyFill="1" applyBorder="1" applyAlignment="1">
      <alignment horizontal="right" vertical="center"/>
    </xf>
    <xf numFmtId="49" fontId="5" fillId="3" borderId="14" xfId="0" applyNumberFormat="1" applyFont="1" applyFill="1" applyBorder="1" applyAlignment="1">
      <alignment vertical="center"/>
    </xf>
    <xf numFmtId="165" fontId="5" fillId="3" borderId="15" xfId="0" applyNumberFormat="1" applyFont="1" applyFill="1" applyBorder="1" applyAlignment="1">
      <alignment horizontal="right" vertical="center"/>
    </xf>
    <xf numFmtId="49" fontId="5" fillId="5" borderId="14" xfId="0" applyNumberFormat="1" applyFont="1" applyFill="1" applyBorder="1" applyAlignment="1">
      <alignment vertical="center"/>
    </xf>
    <xf numFmtId="165" fontId="5" fillId="5" borderId="15" xfId="0" applyNumberFormat="1" applyFont="1" applyFill="1" applyBorder="1" applyAlignment="1">
      <alignment horizontal="right" vertical="center"/>
    </xf>
    <xf numFmtId="49" fontId="5" fillId="5" borderId="16" xfId="0" applyNumberFormat="1" applyFont="1" applyFill="1" applyBorder="1" applyAlignment="1">
      <alignment vertical="center"/>
    </xf>
    <xf numFmtId="0" fontId="5" fillId="5" borderId="17" xfId="0" applyFont="1" applyFill="1" applyBorder="1" applyAlignment="1">
      <alignment vertical="center"/>
    </xf>
    <xf numFmtId="165" fontId="5" fillId="5" borderId="18" xfId="0" applyNumberFormat="1" applyFont="1" applyFill="1" applyBorder="1" applyAlignment="1">
      <alignment vertical="center"/>
    </xf>
    <xf numFmtId="49" fontId="5" fillId="5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wrapText="1"/>
    </xf>
    <xf numFmtId="49" fontId="5" fillId="3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/>
    <xf numFmtId="49" fontId="2" fillId="2" borderId="10" xfId="0" applyNumberFormat="1" applyFont="1" applyFill="1" applyBorder="1" applyAlignment="1">
      <alignment horizontal="center" wrapText="1"/>
    </xf>
    <xf numFmtId="164" fontId="2" fillId="2" borderId="10" xfId="0" applyNumberFormat="1" applyFont="1" applyFill="1" applyBorder="1"/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5" fillId="3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/>
    <xf numFmtId="49" fontId="9" fillId="3" borderId="10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3" fontId="1" fillId="2" borderId="10" xfId="0" applyNumberFormat="1" applyFont="1" applyFill="1" applyBorder="1"/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0" fontId="8" fillId="2" borderId="10" xfId="0" applyFont="1" applyFill="1" applyBorder="1" applyAlignment="1">
      <alignment vertical="center"/>
    </xf>
    <xf numFmtId="0" fontId="8" fillId="2" borderId="10" xfId="0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vertical="center" wrapText="1"/>
    </xf>
    <xf numFmtId="49" fontId="8" fillId="2" borderId="10" xfId="0" applyNumberFormat="1" applyFont="1" applyFill="1" applyBorder="1" applyAlignment="1">
      <alignment horizontal="right"/>
    </xf>
    <xf numFmtId="167" fontId="1" fillId="2" borderId="10" xfId="0" applyNumberFormat="1" applyFont="1" applyFill="1" applyBorder="1"/>
    <xf numFmtId="3" fontId="1" fillId="2" borderId="10" xfId="0" applyNumberFormat="1" applyFont="1" applyFill="1" applyBorder="1" applyAlignment="1">
      <alignment horizontal="center" wrapText="1"/>
    </xf>
    <xf numFmtId="0" fontId="1" fillId="2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5" fillId="3" borderId="10" xfId="0" applyNumberFormat="1" applyFont="1" applyFill="1" applyBorder="1" applyAlignment="1">
      <alignment wrapText="1"/>
    </xf>
    <xf numFmtId="0" fontId="5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0" fillId="3" borderId="10" xfId="0" applyNumberFormat="1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right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752474</xdr:colOff>
      <xdr:row>1</xdr:row>
      <xdr:rowOff>0</xdr:rowOff>
    </xdr:from>
    <xdr:to>
      <xdr:col>6</xdr:col>
      <xdr:colOff>895349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4" y="190500"/>
          <a:ext cx="58197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8"/>
  <sheetViews>
    <sheetView showGridLines="0" tabSelected="1" zoomScale="148" zoomScaleNormal="148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11.28515625" style="2" customWidth="1"/>
    <col min="2" max="2" width="19.28515625" style="2" customWidth="1"/>
    <col min="3" max="3" width="19.42578125" style="2" customWidth="1"/>
    <col min="4" max="4" width="9.7109375" style="2" customWidth="1"/>
    <col min="5" max="5" width="14.42578125" style="2" customWidth="1"/>
    <col min="6" max="6" width="11" style="2" customWidth="1"/>
    <col min="7" max="7" width="13.5703125" style="2" customWidth="1"/>
    <col min="8" max="10" width="10.85546875" style="2" customWidth="1"/>
    <col min="11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3"/>
    </row>
    <row r="9" spans="1:7" ht="12" customHeight="1" x14ac:dyDescent="0.25">
      <c r="A9" s="3"/>
      <c r="B9" s="101" t="s">
        <v>0</v>
      </c>
      <c r="C9" s="102" t="s">
        <v>1</v>
      </c>
      <c r="D9" s="18"/>
      <c r="E9" s="110" t="s">
        <v>2</v>
      </c>
      <c r="F9" s="111"/>
      <c r="G9" s="86">
        <v>15000</v>
      </c>
    </row>
    <row r="10" spans="1:7" ht="15" x14ac:dyDescent="0.25">
      <c r="A10" s="3"/>
      <c r="B10" s="4" t="s">
        <v>3</v>
      </c>
      <c r="C10" s="13" t="s">
        <v>4</v>
      </c>
      <c r="D10" s="19"/>
      <c r="E10" s="108" t="s">
        <v>5</v>
      </c>
      <c r="F10" s="109"/>
      <c r="G10" s="5" t="s">
        <v>6</v>
      </c>
    </row>
    <row r="11" spans="1:7" ht="12" customHeight="1" x14ac:dyDescent="0.25">
      <c r="A11" s="3"/>
      <c r="B11" s="4" t="s">
        <v>7</v>
      </c>
      <c r="C11" s="5" t="s">
        <v>8</v>
      </c>
      <c r="D11" s="19"/>
      <c r="E11" s="108" t="s">
        <v>9</v>
      </c>
      <c r="F11" s="109"/>
      <c r="G11" s="103">
        <v>250</v>
      </c>
    </row>
    <row r="12" spans="1:7" ht="12" customHeight="1" x14ac:dyDescent="0.25">
      <c r="A12" s="3"/>
      <c r="B12" s="4" t="s">
        <v>10</v>
      </c>
      <c r="C12" s="13" t="s">
        <v>11</v>
      </c>
      <c r="D12" s="19"/>
      <c r="E12" s="10" t="s">
        <v>12</v>
      </c>
      <c r="F12" s="95"/>
      <c r="G12" s="9">
        <f>(G9*G11)</f>
        <v>3750000</v>
      </c>
    </row>
    <row r="13" spans="1:7" ht="13.5" customHeight="1" x14ac:dyDescent="0.25">
      <c r="A13" s="3"/>
      <c r="B13" s="4" t="s">
        <v>13</v>
      </c>
      <c r="C13" s="13" t="s">
        <v>102</v>
      </c>
      <c r="D13" s="19"/>
      <c r="E13" s="108" t="s">
        <v>14</v>
      </c>
      <c r="F13" s="109"/>
      <c r="G13" s="5" t="s">
        <v>15</v>
      </c>
    </row>
    <row r="14" spans="1:7" ht="17.25" customHeight="1" x14ac:dyDescent="0.25">
      <c r="A14" s="3"/>
      <c r="B14" s="4" t="s">
        <v>16</v>
      </c>
      <c r="C14" s="13" t="s">
        <v>102</v>
      </c>
      <c r="D14" s="19"/>
      <c r="E14" s="108" t="s">
        <v>17</v>
      </c>
      <c r="F14" s="109"/>
      <c r="G14" s="5" t="s">
        <v>6</v>
      </c>
    </row>
    <row r="15" spans="1:7" ht="14.25" customHeight="1" x14ac:dyDescent="0.25">
      <c r="A15" s="3"/>
      <c r="B15" s="4" t="s">
        <v>18</v>
      </c>
      <c r="C15" s="116" t="s">
        <v>103</v>
      </c>
      <c r="D15" s="19"/>
      <c r="E15" s="112" t="s">
        <v>19</v>
      </c>
      <c r="F15" s="113"/>
      <c r="G15" s="6" t="s">
        <v>20</v>
      </c>
    </row>
    <row r="16" spans="1:7" ht="12" customHeight="1" x14ac:dyDescent="0.25">
      <c r="A16" s="3"/>
      <c r="B16" s="39"/>
      <c r="C16" s="40"/>
      <c r="D16" s="19"/>
      <c r="E16" s="19"/>
      <c r="F16" s="19"/>
      <c r="G16" s="41"/>
    </row>
    <row r="17" spans="1:255" s="17" customFormat="1" ht="12" customHeight="1" x14ac:dyDescent="0.25">
      <c r="A17" s="20"/>
      <c r="B17" s="114" t="s">
        <v>21</v>
      </c>
      <c r="C17" s="115"/>
      <c r="D17" s="115"/>
      <c r="E17" s="115"/>
      <c r="F17" s="115"/>
      <c r="G17" s="115"/>
      <c r="H17" s="21"/>
      <c r="I17" s="21"/>
      <c r="J17" s="21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  <c r="IU17" s="16"/>
    </row>
    <row r="18" spans="1:255" s="17" customFormat="1" ht="12" customHeight="1" x14ac:dyDescent="0.25">
      <c r="A18" s="20"/>
      <c r="B18" s="24"/>
      <c r="C18" s="25"/>
      <c r="D18" s="25"/>
      <c r="E18" s="25"/>
      <c r="F18" s="24"/>
      <c r="G18" s="24"/>
      <c r="H18" s="21"/>
      <c r="I18" s="21"/>
      <c r="J18" s="21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  <c r="IU18" s="16"/>
    </row>
    <row r="19" spans="1:255" s="17" customFormat="1" ht="12" customHeight="1" x14ac:dyDescent="0.25">
      <c r="A19" s="20"/>
      <c r="B19" s="80" t="s">
        <v>22</v>
      </c>
      <c r="C19" s="26"/>
      <c r="D19" s="26"/>
      <c r="E19" s="26"/>
      <c r="F19" s="26"/>
      <c r="G19" s="26"/>
      <c r="H19" s="21"/>
      <c r="I19" s="21"/>
      <c r="J19" s="21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  <c r="IU19" s="16"/>
    </row>
    <row r="20" spans="1:255" s="17" customFormat="1" ht="24" customHeight="1" x14ac:dyDescent="0.25">
      <c r="A20" s="20"/>
      <c r="B20" s="84" t="s">
        <v>23</v>
      </c>
      <c r="C20" s="84" t="s">
        <v>24</v>
      </c>
      <c r="D20" s="84" t="s">
        <v>25</v>
      </c>
      <c r="E20" s="84" t="s">
        <v>26</v>
      </c>
      <c r="F20" s="84" t="s">
        <v>27</v>
      </c>
      <c r="G20" s="84" t="s">
        <v>28</v>
      </c>
      <c r="H20" s="21"/>
      <c r="I20" s="21"/>
      <c r="J20" s="21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6"/>
      <c r="IU20" s="16"/>
    </row>
    <row r="21" spans="1:255" ht="12.75" customHeight="1" x14ac:dyDescent="0.25">
      <c r="A21" s="3"/>
      <c r="B21" s="7" t="s">
        <v>29</v>
      </c>
      <c r="C21" s="8" t="s">
        <v>30</v>
      </c>
      <c r="D21" s="14">
        <v>9</v>
      </c>
      <c r="E21" s="8" t="s">
        <v>31</v>
      </c>
      <c r="F21" s="9">
        <v>35000</v>
      </c>
      <c r="G21" s="9">
        <f>(D21*F21)</f>
        <v>315000</v>
      </c>
    </row>
    <row r="22" spans="1:255" ht="12.75" customHeight="1" x14ac:dyDescent="0.25">
      <c r="A22" s="3"/>
      <c r="B22" s="7" t="s">
        <v>32</v>
      </c>
      <c r="C22" s="8" t="s">
        <v>30</v>
      </c>
      <c r="D22" s="14">
        <v>6</v>
      </c>
      <c r="E22" s="8" t="s">
        <v>33</v>
      </c>
      <c r="F22" s="9">
        <v>35000</v>
      </c>
      <c r="G22" s="9">
        <f>(D22*F22)</f>
        <v>210000</v>
      </c>
    </row>
    <row r="23" spans="1:255" ht="15" x14ac:dyDescent="0.25">
      <c r="A23" s="3"/>
      <c r="B23" s="7" t="s">
        <v>34</v>
      </c>
      <c r="C23" s="8" t="s">
        <v>30</v>
      </c>
      <c r="D23" s="14">
        <v>6</v>
      </c>
      <c r="E23" s="8" t="s">
        <v>35</v>
      </c>
      <c r="F23" s="9">
        <v>35000</v>
      </c>
      <c r="G23" s="9">
        <f t="shared" ref="G23:G28" si="0">(D23*F23)</f>
        <v>210000</v>
      </c>
    </row>
    <row r="24" spans="1:255" ht="12.75" customHeight="1" x14ac:dyDescent="0.25">
      <c r="A24" s="3"/>
      <c r="B24" s="7" t="s">
        <v>36</v>
      </c>
      <c r="C24" s="8" t="s">
        <v>30</v>
      </c>
      <c r="D24" s="14">
        <v>4</v>
      </c>
      <c r="E24" s="8" t="s">
        <v>37</v>
      </c>
      <c r="F24" s="9">
        <v>35000</v>
      </c>
      <c r="G24" s="9">
        <f t="shared" si="0"/>
        <v>140000</v>
      </c>
    </row>
    <row r="25" spans="1:255" ht="15" customHeight="1" x14ac:dyDescent="0.25">
      <c r="A25" s="3"/>
      <c r="B25" s="7" t="s">
        <v>38</v>
      </c>
      <c r="C25" s="8" t="s">
        <v>30</v>
      </c>
      <c r="D25" s="14">
        <v>4</v>
      </c>
      <c r="E25" s="8" t="s">
        <v>39</v>
      </c>
      <c r="F25" s="9">
        <v>35000</v>
      </c>
      <c r="G25" s="9">
        <f t="shared" si="0"/>
        <v>140000</v>
      </c>
    </row>
    <row r="26" spans="1:255" ht="15" x14ac:dyDescent="0.25">
      <c r="A26" s="3"/>
      <c r="B26" s="10" t="s">
        <v>40</v>
      </c>
      <c r="C26" s="11" t="s">
        <v>30</v>
      </c>
      <c r="D26" s="15">
        <v>2</v>
      </c>
      <c r="E26" s="11" t="s">
        <v>41</v>
      </c>
      <c r="F26" s="9">
        <v>35000</v>
      </c>
      <c r="G26" s="12">
        <f t="shared" si="0"/>
        <v>70000</v>
      </c>
    </row>
    <row r="27" spans="1:255" ht="15" x14ac:dyDescent="0.25">
      <c r="A27" s="3"/>
      <c r="B27" s="7" t="s">
        <v>42</v>
      </c>
      <c r="C27" s="8" t="s">
        <v>30</v>
      </c>
      <c r="D27" s="14">
        <v>6</v>
      </c>
      <c r="E27" s="8" t="s">
        <v>43</v>
      </c>
      <c r="F27" s="9">
        <v>35000</v>
      </c>
      <c r="G27" s="9">
        <f t="shared" si="0"/>
        <v>210000</v>
      </c>
    </row>
    <row r="28" spans="1:255" ht="13.5" customHeight="1" x14ac:dyDescent="0.25">
      <c r="B28" s="7" t="s">
        <v>44</v>
      </c>
      <c r="C28" s="8" t="s">
        <v>30</v>
      </c>
      <c r="D28" s="14">
        <v>20</v>
      </c>
      <c r="E28" s="8" t="s">
        <v>45</v>
      </c>
      <c r="F28" s="9">
        <v>35000</v>
      </c>
      <c r="G28" s="9">
        <f t="shared" si="0"/>
        <v>700000</v>
      </c>
    </row>
    <row r="29" spans="1:255" s="17" customFormat="1" ht="12.75" customHeight="1" x14ac:dyDescent="0.25">
      <c r="A29" s="20"/>
      <c r="B29" s="83" t="s">
        <v>46</v>
      </c>
      <c r="C29" s="89"/>
      <c r="D29" s="89" t="s">
        <v>47</v>
      </c>
      <c r="E29" s="89"/>
      <c r="F29" s="90"/>
      <c r="G29" s="91">
        <f>SUM(G21:G28)</f>
        <v>1995000</v>
      </c>
      <c r="H29" s="21"/>
      <c r="I29" s="21"/>
      <c r="J29" s="21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16"/>
      <c r="DK29" s="16"/>
      <c r="DL29" s="16"/>
      <c r="DM29" s="16"/>
      <c r="DN29" s="16"/>
      <c r="DO29" s="16"/>
      <c r="DP29" s="16"/>
      <c r="DQ29" s="16"/>
      <c r="DR29" s="16"/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  <c r="FC29" s="16"/>
      <c r="FD29" s="16"/>
      <c r="FE29" s="16"/>
      <c r="FF29" s="16"/>
      <c r="FG29" s="16"/>
      <c r="FH29" s="16"/>
      <c r="FI29" s="16"/>
      <c r="FJ29" s="16"/>
      <c r="FK29" s="16"/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16"/>
      <c r="FW29" s="16"/>
      <c r="FX29" s="16"/>
      <c r="FY29" s="16"/>
      <c r="FZ29" s="16"/>
      <c r="GA29" s="16"/>
      <c r="GB29" s="16"/>
      <c r="GC29" s="16"/>
      <c r="GD29" s="16"/>
      <c r="GE29" s="16"/>
      <c r="GF29" s="16"/>
      <c r="GG29" s="16"/>
      <c r="GH29" s="16"/>
      <c r="GI29" s="16"/>
      <c r="GJ29" s="16"/>
      <c r="GK29" s="16"/>
      <c r="GL29" s="16"/>
      <c r="GM29" s="16"/>
      <c r="GN29" s="16"/>
      <c r="GO29" s="16"/>
      <c r="GP29" s="16"/>
      <c r="GQ29" s="16"/>
      <c r="GR29" s="16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  <c r="HV29" s="16"/>
      <c r="HW29" s="16"/>
      <c r="HX29" s="16"/>
      <c r="HY29" s="16"/>
      <c r="HZ29" s="16"/>
      <c r="IA29" s="16"/>
      <c r="IB29" s="16"/>
      <c r="IC29" s="16"/>
      <c r="ID29" s="16"/>
      <c r="IE29" s="16"/>
      <c r="IF29" s="16"/>
      <c r="IG29" s="16"/>
      <c r="IH29" s="16"/>
      <c r="II29" s="16"/>
      <c r="IJ29" s="16"/>
      <c r="IK29" s="16"/>
      <c r="IL29" s="16"/>
      <c r="IM29" s="16"/>
      <c r="IN29" s="16"/>
      <c r="IO29" s="16"/>
      <c r="IP29" s="16"/>
      <c r="IQ29" s="16"/>
      <c r="IR29" s="16"/>
      <c r="IS29" s="16"/>
      <c r="IT29" s="16"/>
      <c r="IU29" s="16"/>
    </row>
    <row r="30" spans="1:255" s="17" customFormat="1" ht="12" customHeight="1" x14ac:dyDescent="0.25">
      <c r="A30" s="20"/>
      <c r="B30" s="24"/>
      <c r="C30" s="24"/>
      <c r="D30" s="24"/>
      <c r="E30" s="24"/>
      <c r="F30" s="27"/>
      <c r="G30" s="27"/>
      <c r="H30" s="21"/>
      <c r="I30" s="21"/>
      <c r="J30" s="21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16"/>
      <c r="DE30" s="16"/>
      <c r="DF30" s="16"/>
      <c r="DG30" s="16"/>
      <c r="DH30" s="16"/>
      <c r="DI30" s="16"/>
      <c r="DJ30" s="16"/>
      <c r="DK30" s="16"/>
      <c r="DL30" s="16"/>
      <c r="DM30" s="16"/>
      <c r="DN30" s="16"/>
      <c r="DO30" s="16"/>
      <c r="DP30" s="16"/>
      <c r="DQ30" s="16"/>
      <c r="DR30" s="16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  <c r="EJ30" s="16"/>
      <c r="EK30" s="16"/>
      <c r="EL30" s="16"/>
      <c r="EM30" s="16"/>
      <c r="EN30" s="16"/>
      <c r="EO30" s="16"/>
      <c r="EP30" s="16"/>
      <c r="EQ30" s="16"/>
      <c r="ER30" s="16"/>
      <c r="ES30" s="16"/>
      <c r="ET30" s="16"/>
      <c r="EU30" s="16"/>
      <c r="EV30" s="16"/>
      <c r="EW30" s="16"/>
      <c r="EX30" s="16"/>
      <c r="EY30" s="16"/>
      <c r="EZ30" s="16"/>
      <c r="FA30" s="16"/>
      <c r="FB30" s="16"/>
      <c r="FC30" s="16"/>
      <c r="FD30" s="16"/>
      <c r="FE30" s="16"/>
      <c r="FF30" s="16"/>
      <c r="FG30" s="16"/>
      <c r="FH30" s="16"/>
      <c r="FI30" s="16"/>
      <c r="FJ30" s="16"/>
      <c r="FK30" s="16"/>
      <c r="FL30" s="16"/>
      <c r="FM30" s="16"/>
      <c r="FN30" s="16"/>
      <c r="FO30" s="16"/>
      <c r="FP30" s="16"/>
      <c r="FQ30" s="16"/>
      <c r="FR30" s="16"/>
      <c r="FS30" s="16"/>
      <c r="FT30" s="16"/>
      <c r="FU30" s="16"/>
      <c r="FV30" s="16"/>
      <c r="FW30" s="16"/>
      <c r="FX30" s="16"/>
      <c r="FY30" s="16"/>
      <c r="FZ30" s="16"/>
      <c r="GA30" s="16"/>
      <c r="GB30" s="16"/>
      <c r="GC30" s="16"/>
      <c r="GD30" s="16"/>
      <c r="GE30" s="16"/>
      <c r="GF30" s="16"/>
      <c r="GG30" s="16"/>
      <c r="GH30" s="16"/>
      <c r="GI30" s="16"/>
      <c r="GJ30" s="16"/>
      <c r="GK30" s="16"/>
      <c r="GL30" s="16"/>
      <c r="GM30" s="16"/>
      <c r="GN30" s="16"/>
      <c r="GO30" s="16"/>
      <c r="GP30" s="16"/>
      <c r="GQ30" s="16"/>
      <c r="GR30" s="16"/>
      <c r="GS30" s="16"/>
      <c r="GT30" s="16"/>
      <c r="GU30" s="16"/>
      <c r="GV30" s="16"/>
      <c r="GW30" s="16"/>
      <c r="GX30" s="16"/>
      <c r="GY30" s="16"/>
      <c r="GZ30" s="16"/>
      <c r="HA30" s="16"/>
      <c r="HB30" s="16"/>
      <c r="HC30" s="16"/>
      <c r="HD30" s="16"/>
      <c r="HE30" s="16"/>
      <c r="HF30" s="16"/>
      <c r="HG30" s="16"/>
      <c r="HH30" s="16"/>
      <c r="HI30" s="16"/>
      <c r="HJ30" s="16"/>
      <c r="HK30" s="16"/>
      <c r="HL30" s="16"/>
      <c r="HM30" s="16"/>
      <c r="HN30" s="16"/>
      <c r="HO30" s="16"/>
      <c r="HP30" s="16"/>
      <c r="HQ30" s="16"/>
      <c r="HR30" s="16"/>
      <c r="HS30" s="16"/>
      <c r="HT30" s="16"/>
      <c r="HU30" s="16"/>
      <c r="HV30" s="16"/>
      <c r="HW30" s="16"/>
      <c r="HX30" s="16"/>
      <c r="HY30" s="16"/>
      <c r="HZ30" s="16"/>
      <c r="IA30" s="16"/>
      <c r="IB30" s="16"/>
      <c r="IC30" s="16"/>
      <c r="ID30" s="16"/>
      <c r="IE30" s="16"/>
      <c r="IF30" s="16"/>
      <c r="IG30" s="16"/>
      <c r="IH30" s="16"/>
      <c r="II30" s="16"/>
      <c r="IJ30" s="16"/>
      <c r="IK30" s="16"/>
      <c r="IL30" s="16"/>
      <c r="IM30" s="16"/>
      <c r="IN30" s="16"/>
      <c r="IO30" s="16"/>
      <c r="IP30" s="16"/>
      <c r="IQ30" s="16"/>
      <c r="IR30" s="16"/>
      <c r="IS30" s="16"/>
      <c r="IT30" s="16"/>
      <c r="IU30" s="16"/>
    </row>
    <row r="31" spans="1:255" s="17" customFormat="1" ht="12" customHeight="1" x14ac:dyDescent="0.25">
      <c r="A31" s="20"/>
      <c r="B31" s="80" t="s">
        <v>48</v>
      </c>
      <c r="C31" s="45"/>
      <c r="D31" s="45"/>
      <c r="E31" s="45"/>
      <c r="F31" s="26"/>
      <c r="G31" s="26"/>
      <c r="H31" s="21"/>
      <c r="I31" s="21"/>
      <c r="J31" s="21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  <c r="DB31" s="16"/>
      <c r="DC31" s="16"/>
      <c r="DD31" s="16"/>
      <c r="DE31" s="16"/>
      <c r="DF31" s="16"/>
      <c r="DG31" s="16"/>
      <c r="DH31" s="16"/>
      <c r="DI31" s="16"/>
      <c r="DJ31" s="16"/>
      <c r="DK31" s="16"/>
      <c r="DL31" s="16"/>
      <c r="DM31" s="16"/>
      <c r="DN31" s="16"/>
      <c r="DO31" s="16"/>
      <c r="DP31" s="16"/>
      <c r="DQ31" s="16"/>
      <c r="DR31" s="16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16"/>
      <c r="ES31" s="16"/>
      <c r="ET31" s="16"/>
      <c r="EU31" s="16"/>
      <c r="EV31" s="16"/>
      <c r="EW31" s="16"/>
      <c r="EX31" s="16"/>
      <c r="EY31" s="16"/>
      <c r="EZ31" s="16"/>
      <c r="FA31" s="16"/>
      <c r="FB31" s="16"/>
      <c r="FC31" s="16"/>
      <c r="FD31" s="16"/>
      <c r="FE31" s="16"/>
      <c r="FF31" s="16"/>
      <c r="FG31" s="16"/>
      <c r="FH31" s="16"/>
      <c r="FI31" s="16"/>
      <c r="FJ31" s="16"/>
      <c r="FK31" s="16"/>
      <c r="FL31" s="16"/>
      <c r="FM31" s="16"/>
      <c r="FN31" s="16"/>
      <c r="FO31" s="16"/>
      <c r="FP31" s="16"/>
      <c r="FQ31" s="16"/>
      <c r="FR31" s="16"/>
      <c r="FS31" s="16"/>
      <c r="FT31" s="16"/>
      <c r="FU31" s="16"/>
      <c r="FV31" s="16"/>
      <c r="FW31" s="16"/>
      <c r="FX31" s="16"/>
      <c r="FY31" s="16"/>
      <c r="FZ31" s="16"/>
      <c r="GA31" s="16"/>
      <c r="GB31" s="16"/>
      <c r="GC31" s="16"/>
      <c r="GD31" s="16"/>
      <c r="GE31" s="16"/>
      <c r="GF31" s="16"/>
      <c r="GG31" s="16"/>
      <c r="GH31" s="16"/>
      <c r="GI31" s="16"/>
      <c r="GJ31" s="16"/>
      <c r="GK31" s="16"/>
      <c r="GL31" s="16"/>
      <c r="GM31" s="16"/>
      <c r="GN31" s="16"/>
      <c r="GO31" s="16"/>
      <c r="GP31" s="16"/>
      <c r="GQ31" s="16"/>
      <c r="GR31" s="16"/>
      <c r="GS31" s="16"/>
      <c r="GT31" s="16"/>
      <c r="GU31" s="16"/>
      <c r="GV31" s="16"/>
      <c r="GW31" s="16"/>
      <c r="GX31" s="16"/>
      <c r="GY31" s="16"/>
      <c r="GZ31" s="16"/>
      <c r="HA31" s="16"/>
      <c r="HB31" s="16"/>
      <c r="HC31" s="16"/>
      <c r="HD31" s="16"/>
      <c r="HE31" s="16"/>
      <c r="HF31" s="16"/>
      <c r="HG31" s="16"/>
      <c r="HH31" s="16"/>
      <c r="HI31" s="16"/>
      <c r="HJ31" s="16"/>
      <c r="HK31" s="16"/>
      <c r="HL31" s="16"/>
      <c r="HM31" s="16"/>
      <c r="HN31" s="16"/>
      <c r="HO31" s="16"/>
      <c r="HP31" s="16"/>
      <c r="HQ31" s="16"/>
      <c r="HR31" s="16"/>
      <c r="HS31" s="16"/>
      <c r="HT31" s="16"/>
      <c r="HU31" s="16"/>
      <c r="HV31" s="16"/>
      <c r="HW31" s="16"/>
      <c r="HX31" s="16"/>
      <c r="HY31" s="16"/>
      <c r="HZ31" s="16"/>
      <c r="IA31" s="16"/>
      <c r="IB31" s="16"/>
      <c r="IC31" s="16"/>
      <c r="ID31" s="16"/>
      <c r="IE31" s="16"/>
      <c r="IF31" s="16"/>
      <c r="IG31" s="16"/>
      <c r="IH31" s="16"/>
      <c r="II31" s="16"/>
      <c r="IJ31" s="16"/>
      <c r="IK31" s="16"/>
      <c r="IL31" s="16"/>
      <c r="IM31" s="16"/>
      <c r="IN31" s="16"/>
      <c r="IO31" s="16"/>
      <c r="IP31" s="16"/>
      <c r="IQ31" s="16"/>
      <c r="IR31" s="16"/>
      <c r="IS31" s="16"/>
      <c r="IT31" s="16"/>
      <c r="IU31" s="16"/>
    </row>
    <row r="32" spans="1:255" s="17" customFormat="1" ht="24" customHeight="1" x14ac:dyDescent="0.25">
      <c r="A32" s="20"/>
      <c r="B32" s="81" t="s">
        <v>23</v>
      </c>
      <c r="C32" s="84" t="s">
        <v>24</v>
      </c>
      <c r="D32" s="84" t="s">
        <v>49</v>
      </c>
      <c r="E32" s="81" t="s">
        <v>26</v>
      </c>
      <c r="F32" s="84" t="s">
        <v>27</v>
      </c>
      <c r="G32" s="81" t="s">
        <v>28</v>
      </c>
      <c r="H32" s="21"/>
      <c r="I32" s="21"/>
      <c r="J32" s="21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  <c r="DB32" s="16"/>
      <c r="DC32" s="16"/>
      <c r="DD32" s="16"/>
      <c r="DE32" s="16"/>
      <c r="DF32" s="16"/>
      <c r="DG32" s="16"/>
      <c r="DH32" s="16"/>
      <c r="DI32" s="16"/>
      <c r="DJ32" s="16"/>
      <c r="DK32" s="16"/>
      <c r="DL32" s="16"/>
      <c r="DM32" s="16"/>
      <c r="DN32" s="16"/>
      <c r="DO32" s="16"/>
      <c r="DP32" s="16"/>
      <c r="DQ32" s="16"/>
      <c r="DR32" s="16"/>
      <c r="DS32" s="16"/>
      <c r="DT32" s="16"/>
      <c r="DU32" s="16"/>
      <c r="DV32" s="16"/>
      <c r="DW32" s="16"/>
      <c r="DX32" s="16"/>
      <c r="DY32" s="16"/>
      <c r="DZ32" s="16"/>
      <c r="EA32" s="16"/>
      <c r="EB32" s="16"/>
      <c r="EC32" s="16"/>
      <c r="ED32" s="16"/>
      <c r="EE32" s="16"/>
      <c r="EF32" s="16"/>
      <c r="EG32" s="16"/>
      <c r="EH32" s="16"/>
      <c r="EI32" s="16"/>
      <c r="EJ32" s="16"/>
      <c r="EK32" s="16"/>
      <c r="EL32" s="16"/>
      <c r="EM32" s="16"/>
      <c r="EN32" s="16"/>
      <c r="EO32" s="16"/>
      <c r="EP32" s="16"/>
      <c r="EQ32" s="16"/>
      <c r="ER32" s="16"/>
      <c r="ES32" s="16"/>
      <c r="ET32" s="16"/>
      <c r="EU32" s="16"/>
      <c r="EV32" s="16"/>
      <c r="EW32" s="16"/>
      <c r="EX32" s="16"/>
      <c r="EY32" s="16"/>
      <c r="EZ32" s="16"/>
      <c r="FA32" s="16"/>
      <c r="FB32" s="16"/>
      <c r="FC32" s="16"/>
      <c r="FD32" s="16"/>
      <c r="FE32" s="16"/>
      <c r="FF32" s="16"/>
      <c r="FG32" s="16"/>
      <c r="FH32" s="16"/>
      <c r="FI32" s="16"/>
      <c r="FJ32" s="16"/>
      <c r="FK32" s="16"/>
      <c r="FL32" s="16"/>
      <c r="FM32" s="16"/>
      <c r="FN32" s="16"/>
      <c r="FO32" s="16"/>
      <c r="FP32" s="16"/>
      <c r="FQ32" s="16"/>
      <c r="FR32" s="16"/>
      <c r="FS32" s="16"/>
      <c r="FT32" s="16"/>
      <c r="FU32" s="16"/>
      <c r="FV32" s="16"/>
      <c r="FW32" s="16"/>
      <c r="FX32" s="16"/>
      <c r="FY32" s="16"/>
      <c r="FZ32" s="16"/>
      <c r="GA32" s="16"/>
      <c r="GB32" s="16"/>
      <c r="GC32" s="16"/>
      <c r="GD32" s="16"/>
      <c r="GE32" s="16"/>
      <c r="GF32" s="16"/>
      <c r="GG32" s="16"/>
      <c r="GH32" s="16"/>
      <c r="GI32" s="16"/>
      <c r="GJ32" s="16"/>
      <c r="GK32" s="16"/>
      <c r="GL32" s="16"/>
      <c r="GM32" s="16"/>
      <c r="GN32" s="16"/>
      <c r="GO32" s="16"/>
      <c r="GP32" s="16"/>
      <c r="GQ32" s="16"/>
      <c r="GR32" s="16"/>
      <c r="GS32" s="16"/>
      <c r="GT32" s="16"/>
      <c r="GU32" s="16"/>
      <c r="GV32" s="16"/>
      <c r="GW32" s="16"/>
      <c r="GX32" s="16"/>
      <c r="GY32" s="16"/>
      <c r="GZ32" s="16"/>
      <c r="HA32" s="16"/>
      <c r="HB32" s="16"/>
      <c r="HC32" s="16"/>
      <c r="HD32" s="16"/>
      <c r="HE32" s="16"/>
      <c r="HF32" s="16"/>
      <c r="HG32" s="16"/>
      <c r="HH32" s="16"/>
      <c r="HI32" s="16"/>
      <c r="HJ32" s="16"/>
      <c r="HK32" s="16"/>
      <c r="HL32" s="16"/>
      <c r="HM32" s="16"/>
      <c r="HN32" s="16"/>
      <c r="HO32" s="16"/>
      <c r="HP32" s="16"/>
      <c r="HQ32" s="16"/>
      <c r="HR32" s="16"/>
      <c r="HS32" s="16"/>
      <c r="HT32" s="16"/>
      <c r="HU32" s="16"/>
      <c r="HV32" s="16"/>
      <c r="HW32" s="16"/>
      <c r="HX32" s="16"/>
      <c r="HY32" s="16"/>
      <c r="HZ32" s="16"/>
      <c r="IA32" s="16"/>
      <c r="IB32" s="16"/>
      <c r="IC32" s="16"/>
      <c r="ID32" s="16"/>
      <c r="IE32" s="16"/>
      <c r="IF32" s="16"/>
      <c r="IG32" s="16"/>
      <c r="IH32" s="16"/>
      <c r="II32" s="16"/>
      <c r="IJ32" s="16"/>
      <c r="IK32" s="16"/>
      <c r="IL32" s="16"/>
      <c r="IM32" s="16"/>
      <c r="IN32" s="16"/>
      <c r="IO32" s="16"/>
      <c r="IP32" s="16"/>
      <c r="IQ32" s="16"/>
      <c r="IR32" s="16"/>
      <c r="IS32" s="16"/>
      <c r="IT32" s="16"/>
      <c r="IU32" s="16"/>
    </row>
    <row r="33" spans="1:255" s="17" customFormat="1" ht="12" customHeight="1" x14ac:dyDescent="0.25">
      <c r="A33" s="20"/>
      <c r="B33" s="105" t="s">
        <v>50</v>
      </c>
      <c r="C33" s="100"/>
      <c r="D33" s="100"/>
      <c r="E33" s="100"/>
      <c r="F33" s="99"/>
      <c r="G33" s="99"/>
      <c r="H33" s="21"/>
      <c r="I33" s="21"/>
      <c r="J33" s="21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16"/>
      <c r="DF33" s="16"/>
      <c r="DG33" s="16"/>
      <c r="DH33" s="16"/>
      <c r="DI33" s="16"/>
      <c r="DJ33" s="16"/>
      <c r="DK33" s="16"/>
      <c r="DL33" s="16"/>
      <c r="DM33" s="16"/>
      <c r="DN33" s="16"/>
      <c r="DO33" s="16"/>
      <c r="DP33" s="16"/>
      <c r="DQ33" s="16"/>
      <c r="DR33" s="16"/>
      <c r="DS33" s="16"/>
      <c r="DT33" s="16"/>
      <c r="DU33" s="16"/>
      <c r="DV33" s="16"/>
      <c r="DW33" s="16"/>
      <c r="DX33" s="16"/>
      <c r="DY33" s="16"/>
      <c r="DZ33" s="16"/>
      <c r="EA33" s="16"/>
      <c r="EB33" s="16"/>
      <c r="EC33" s="16"/>
      <c r="ED33" s="16"/>
      <c r="EE33" s="16"/>
      <c r="EF33" s="16"/>
      <c r="EG33" s="16"/>
      <c r="EH33" s="16"/>
      <c r="EI33" s="16"/>
      <c r="EJ33" s="16"/>
      <c r="EK33" s="16"/>
      <c r="EL33" s="16"/>
      <c r="EM33" s="16"/>
      <c r="EN33" s="16"/>
      <c r="EO33" s="16"/>
      <c r="EP33" s="16"/>
      <c r="EQ33" s="16"/>
      <c r="ER33" s="16"/>
      <c r="ES33" s="16"/>
      <c r="ET33" s="16"/>
      <c r="EU33" s="16"/>
      <c r="EV33" s="16"/>
      <c r="EW33" s="16"/>
      <c r="EX33" s="16"/>
      <c r="EY33" s="16"/>
      <c r="EZ33" s="16"/>
      <c r="FA33" s="16"/>
      <c r="FB33" s="16"/>
      <c r="FC33" s="16"/>
      <c r="FD33" s="16"/>
      <c r="FE33" s="16"/>
      <c r="FF33" s="16"/>
      <c r="FG33" s="16"/>
      <c r="FH33" s="16"/>
      <c r="FI33" s="16"/>
      <c r="FJ33" s="16"/>
      <c r="FK33" s="16"/>
      <c r="FL33" s="16"/>
      <c r="FM33" s="16"/>
      <c r="FN33" s="16"/>
      <c r="FO33" s="16"/>
      <c r="FP33" s="16"/>
      <c r="FQ33" s="16"/>
      <c r="FR33" s="16"/>
      <c r="FS33" s="16"/>
      <c r="FT33" s="16"/>
      <c r="FU33" s="16"/>
      <c r="FV33" s="16"/>
      <c r="FW33" s="16"/>
      <c r="FX33" s="16"/>
      <c r="FY33" s="16"/>
      <c r="FZ33" s="16"/>
      <c r="GA33" s="16"/>
      <c r="GB33" s="16"/>
      <c r="GC33" s="16"/>
      <c r="GD33" s="16"/>
      <c r="GE33" s="16"/>
      <c r="GF33" s="16"/>
      <c r="GG33" s="16"/>
      <c r="GH33" s="16"/>
      <c r="GI33" s="16"/>
      <c r="GJ33" s="16"/>
      <c r="GK33" s="16"/>
      <c r="GL33" s="16"/>
      <c r="GM33" s="16"/>
      <c r="GN33" s="16"/>
      <c r="GO33" s="16"/>
      <c r="GP33" s="16"/>
      <c r="GQ33" s="16"/>
      <c r="GR33" s="16"/>
      <c r="GS33" s="16"/>
      <c r="GT33" s="16"/>
      <c r="GU33" s="16"/>
      <c r="GV33" s="16"/>
      <c r="GW33" s="16"/>
      <c r="GX33" s="16"/>
      <c r="GY33" s="16"/>
      <c r="GZ33" s="16"/>
      <c r="HA33" s="16"/>
      <c r="HB33" s="16"/>
      <c r="HC33" s="16"/>
      <c r="HD33" s="16"/>
      <c r="HE33" s="16"/>
      <c r="HF33" s="16"/>
      <c r="HG33" s="16"/>
      <c r="HH33" s="16"/>
      <c r="HI33" s="16"/>
      <c r="HJ33" s="16"/>
      <c r="HK33" s="16"/>
      <c r="HL33" s="16"/>
      <c r="HM33" s="16"/>
      <c r="HN33" s="16"/>
      <c r="HO33" s="16"/>
      <c r="HP33" s="16"/>
      <c r="HQ33" s="16"/>
      <c r="HR33" s="16"/>
      <c r="HS33" s="16"/>
      <c r="HT33" s="16"/>
      <c r="HU33" s="16"/>
      <c r="HV33" s="16"/>
      <c r="HW33" s="16"/>
      <c r="HX33" s="16"/>
      <c r="HY33" s="16"/>
      <c r="HZ33" s="16"/>
      <c r="IA33" s="16"/>
      <c r="IB33" s="16"/>
      <c r="IC33" s="16"/>
      <c r="ID33" s="16"/>
      <c r="IE33" s="16"/>
      <c r="IF33" s="16"/>
      <c r="IG33" s="16"/>
      <c r="IH33" s="16"/>
      <c r="II33" s="16"/>
      <c r="IJ33" s="16"/>
      <c r="IK33" s="16"/>
      <c r="IL33" s="16"/>
      <c r="IM33" s="16"/>
      <c r="IN33" s="16"/>
      <c r="IO33" s="16"/>
      <c r="IP33" s="16"/>
      <c r="IQ33" s="16"/>
      <c r="IR33" s="16"/>
      <c r="IS33" s="16"/>
      <c r="IT33" s="16"/>
      <c r="IU33" s="16"/>
    </row>
    <row r="34" spans="1:255" s="17" customFormat="1" ht="12" customHeight="1" x14ac:dyDescent="0.25">
      <c r="A34" s="20"/>
      <c r="B34" s="83" t="s">
        <v>51</v>
      </c>
      <c r="C34" s="89"/>
      <c r="D34" s="89"/>
      <c r="E34" s="89"/>
      <c r="F34" s="90"/>
      <c r="G34" s="90"/>
      <c r="H34" s="21"/>
      <c r="I34" s="21"/>
      <c r="J34" s="21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16"/>
      <c r="DB34" s="16"/>
      <c r="DC34" s="16"/>
      <c r="DD34" s="16"/>
      <c r="DE34" s="16"/>
      <c r="DF34" s="16"/>
      <c r="DG34" s="16"/>
      <c r="DH34" s="16"/>
      <c r="DI34" s="16"/>
      <c r="DJ34" s="16"/>
      <c r="DK34" s="16"/>
      <c r="DL34" s="16"/>
      <c r="DM34" s="16"/>
      <c r="DN34" s="16"/>
      <c r="DO34" s="16"/>
      <c r="DP34" s="16"/>
      <c r="DQ34" s="16"/>
      <c r="DR34" s="16"/>
      <c r="DS34" s="16"/>
      <c r="DT34" s="16"/>
      <c r="DU34" s="16"/>
      <c r="DV34" s="16"/>
      <c r="DW34" s="16"/>
      <c r="DX34" s="16"/>
      <c r="DY34" s="16"/>
      <c r="DZ34" s="16"/>
      <c r="EA34" s="16"/>
      <c r="EB34" s="16"/>
      <c r="EC34" s="16"/>
      <c r="ED34" s="16"/>
      <c r="EE34" s="16"/>
      <c r="EF34" s="16"/>
      <c r="EG34" s="16"/>
      <c r="EH34" s="16"/>
      <c r="EI34" s="16"/>
      <c r="EJ34" s="16"/>
      <c r="EK34" s="16"/>
      <c r="EL34" s="16"/>
      <c r="EM34" s="16"/>
      <c r="EN34" s="16"/>
      <c r="EO34" s="16"/>
      <c r="EP34" s="16"/>
      <c r="EQ34" s="16"/>
      <c r="ER34" s="16"/>
      <c r="ES34" s="16"/>
      <c r="ET34" s="16"/>
      <c r="EU34" s="16"/>
      <c r="EV34" s="16"/>
      <c r="EW34" s="16"/>
      <c r="EX34" s="16"/>
      <c r="EY34" s="16"/>
      <c r="EZ34" s="16"/>
      <c r="FA34" s="16"/>
      <c r="FB34" s="16"/>
      <c r="FC34" s="16"/>
      <c r="FD34" s="16"/>
      <c r="FE34" s="16"/>
      <c r="FF34" s="16"/>
      <c r="FG34" s="16"/>
      <c r="FH34" s="16"/>
      <c r="FI34" s="16"/>
      <c r="FJ34" s="16"/>
      <c r="FK34" s="16"/>
      <c r="FL34" s="16"/>
      <c r="FM34" s="16"/>
      <c r="FN34" s="16"/>
      <c r="FO34" s="16"/>
      <c r="FP34" s="16"/>
      <c r="FQ34" s="16"/>
      <c r="FR34" s="16"/>
      <c r="FS34" s="16"/>
      <c r="FT34" s="16"/>
      <c r="FU34" s="16"/>
      <c r="FV34" s="16"/>
      <c r="FW34" s="16"/>
      <c r="FX34" s="16"/>
      <c r="FY34" s="16"/>
      <c r="FZ34" s="16"/>
      <c r="GA34" s="16"/>
      <c r="GB34" s="16"/>
      <c r="GC34" s="16"/>
      <c r="GD34" s="16"/>
      <c r="GE34" s="16"/>
      <c r="GF34" s="16"/>
      <c r="GG34" s="16"/>
      <c r="GH34" s="16"/>
      <c r="GI34" s="16"/>
      <c r="GJ34" s="16"/>
      <c r="GK34" s="16"/>
      <c r="GL34" s="16"/>
      <c r="GM34" s="16"/>
      <c r="GN34" s="16"/>
      <c r="GO34" s="16"/>
      <c r="GP34" s="16"/>
      <c r="GQ34" s="16"/>
      <c r="GR34" s="16"/>
      <c r="GS34" s="16"/>
      <c r="GT34" s="16"/>
      <c r="GU34" s="16"/>
      <c r="GV34" s="16"/>
      <c r="GW34" s="16"/>
      <c r="GX34" s="16"/>
      <c r="GY34" s="16"/>
      <c r="GZ34" s="16"/>
      <c r="HA34" s="16"/>
      <c r="HB34" s="16"/>
      <c r="HC34" s="16"/>
      <c r="HD34" s="16"/>
      <c r="HE34" s="16"/>
      <c r="HF34" s="16"/>
      <c r="HG34" s="16"/>
      <c r="HH34" s="16"/>
      <c r="HI34" s="16"/>
      <c r="HJ34" s="16"/>
      <c r="HK34" s="16"/>
      <c r="HL34" s="16"/>
      <c r="HM34" s="16"/>
      <c r="HN34" s="16"/>
      <c r="HO34" s="16"/>
      <c r="HP34" s="16"/>
      <c r="HQ34" s="16"/>
      <c r="HR34" s="16"/>
      <c r="HS34" s="16"/>
      <c r="HT34" s="16"/>
      <c r="HU34" s="16"/>
      <c r="HV34" s="16"/>
      <c r="HW34" s="16"/>
      <c r="HX34" s="16"/>
      <c r="HY34" s="16"/>
      <c r="HZ34" s="16"/>
      <c r="IA34" s="16"/>
      <c r="IB34" s="16"/>
      <c r="IC34" s="16"/>
      <c r="ID34" s="16"/>
      <c r="IE34" s="16"/>
      <c r="IF34" s="16"/>
      <c r="IG34" s="16"/>
      <c r="IH34" s="16"/>
      <c r="II34" s="16"/>
      <c r="IJ34" s="16"/>
      <c r="IK34" s="16"/>
      <c r="IL34" s="16"/>
      <c r="IM34" s="16"/>
      <c r="IN34" s="16"/>
      <c r="IO34" s="16"/>
      <c r="IP34" s="16"/>
      <c r="IQ34" s="16"/>
      <c r="IR34" s="16"/>
      <c r="IS34" s="16"/>
      <c r="IT34" s="16"/>
      <c r="IU34" s="16"/>
    </row>
    <row r="35" spans="1:255" ht="12" customHeight="1" x14ac:dyDescent="0.25">
      <c r="A35" s="3"/>
      <c r="B35" s="18"/>
      <c r="C35" s="18"/>
      <c r="D35" s="18"/>
      <c r="E35" s="18"/>
      <c r="F35" s="23"/>
      <c r="G35" s="23"/>
    </row>
    <row r="36" spans="1:255" ht="12" customHeight="1" x14ac:dyDescent="0.25">
      <c r="A36" s="3"/>
      <c r="B36" s="80" t="s">
        <v>52</v>
      </c>
      <c r="C36" s="28"/>
      <c r="D36" s="28"/>
      <c r="E36" s="28"/>
      <c r="F36" s="29"/>
      <c r="G36" s="29"/>
    </row>
    <row r="37" spans="1:255" ht="24" customHeight="1" x14ac:dyDescent="0.25">
      <c r="A37" s="3"/>
      <c r="B37" s="81" t="s">
        <v>23</v>
      </c>
      <c r="C37" s="81" t="s">
        <v>24</v>
      </c>
      <c r="D37" s="81" t="s">
        <v>49</v>
      </c>
      <c r="E37" s="81" t="s">
        <v>26</v>
      </c>
      <c r="F37" s="84" t="s">
        <v>27</v>
      </c>
      <c r="G37" s="81" t="s">
        <v>28</v>
      </c>
    </row>
    <row r="38" spans="1:255" ht="12.75" customHeight="1" x14ac:dyDescent="0.25">
      <c r="A38" s="3"/>
      <c r="B38" s="7" t="s">
        <v>100</v>
      </c>
      <c r="C38" s="8" t="s">
        <v>99</v>
      </c>
      <c r="D38" s="14">
        <v>1</v>
      </c>
      <c r="E38" s="8" t="s">
        <v>53</v>
      </c>
      <c r="F38" s="104">
        <v>40000</v>
      </c>
      <c r="G38" s="9">
        <f t="shared" ref="G38" si="1">(D38*F38)</f>
        <v>40000</v>
      </c>
    </row>
    <row r="39" spans="1:255" ht="12.75" customHeight="1" x14ac:dyDescent="0.25">
      <c r="A39" s="3"/>
      <c r="B39" s="83" t="s">
        <v>54</v>
      </c>
      <c r="C39" s="97"/>
      <c r="D39" s="97"/>
      <c r="E39" s="97"/>
      <c r="F39" s="98"/>
      <c r="G39" s="91">
        <f>SUM(G38:G38)</f>
        <v>40000</v>
      </c>
    </row>
    <row r="40" spans="1:255" ht="12" customHeight="1" x14ac:dyDescent="0.25">
      <c r="A40" s="3"/>
      <c r="B40" s="18"/>
      <c r="C40" s="18"/>
      <c r="D40" s="18"/>
      <c r="E40" s="18"/>
      <c r="F40" s="23"/>
      <c r="G40" s="23"/>
    </row>
    <row r="41" spans="1:255" ht="12" customHeight="1" x14ac:dyDescent="0.25">
      <c r="A41" s="3"/>
      <c r="B41" s="80" t="s">
        <v>55</v>
      </c>
      <c r="C41" s="28"/>
      <c r="D41" s="28"/>
      <c r="E41" s="28"/>
      <c r="F41" s="29"/>
      <c r="G41" s="29"/>
    </row>
    <row r="42" spans="1:255" ht="24" customHeight="1" x14ac:dyDescent="0.25">
      <c r="A42" s="3"/>
      <c r="B42" s="84" t="s">
        <v>56</v>
      </c>
      <c r="C42" s="84" t="s">
        <v>57</v>
      </c>
      <c r="D42" s="84" t="s">
        <v>58</v>
      </c>
      <c r="E42" s="84" t="s">
        <v>26</v>
      </c>
      <c r="F42" s="84" t="s">
        <v>27</v>
      </c>
      <c r="G42" s="84" t="s">
        <v>28</v>
      </c>
      <c r="K42" s="2"/>
    </row>
    <row r="43" spans="1:255" ht="12.75" customHeight="1" x14ac:dyDescent="0.25">
      <c r="A43" s="3"/>
      <c r="B43" s="92" t="s">
        <v>59</v>
      </c>
      <c r="C43" s="94"/>
      <c r="D43" s="95"/>
      <c r="E43" s="94"/>
      <c r="F43" s="96"/>
      <c r="G43" s="96"/>
    </row>
    <row r="44" spans="1:255" ht="12.75" customHeight="1" x14ac:dyDescent="0.25">
      <c r="A44" s="3"/>
      <c r="B44" s="10" t="s">
        <v>60</v>
      </c>
      <c r="C44" s="11" t="s">
        <v>61</v>
      </c>
      <c r="D44" s="15">
        <v>250</v>
      </c>
      <c r="E44" s="11" t="s">
        <v>41</v>
      </c>
      <c r="F44" s="96">
        <v>1000</v>
      </c>
      <c r="G44" s="96">
        <f>(D44*F44)</f>
        <v>250000</v>
      </c>
    </row>
    <row r="45" spans="1:255" ht="12.75" customHeight="1" x14ac:dyDescent="0.25">
      <c r="A45" s="3"/>
      <c r="B45" s="10" t="s">
        <v>62</v>
      </c>
      <c r="C45" s="11" t="s">
        <v>61</v>
      </c>
      <c r="D45" s="15">
        <v>300</v>
      </c>
      <c r="E45" s="11" t="s">
        <v>63</v>
      </c>
      <c r="F45" s="96">
        <v>1140</v>
      </c>
      <c r="G45" s="96">
        <f>(D45*F45)</f>
        <v>342000</v>
      </c>
    </row>
    <row r="46" spans="1:255" ht="12.75" customHeight="1" x14ac:dyDescent="0.25">
      <c r="A46" s="3"/>
      <c r="B46" s="92" t="s">
        <v>64</v>
      </c>
      <c r="C46" s="94"/>
      <c r="D46" s="94"/>
      <c r="E46" s="94"/>
      <c r="F46" s="96"/>
      <c r="G46" s="96"/>
    </row>
    <row r="47" spans="1:255" ht="12.75" customHeight="1" x14ac:dyDescent="0.25">
      <c r="A47" s="3"/>
      <c r="B47" s="10" t="s">
        <v>65</v>
      </c>
      <c r="C47" s="11" t="s">
        <v>61</v>
      </c>
      <c r="D47" s="15">
        <v>200</v>
      </c>
      <c r="E47" s="11" t="s">
        <v>66</v>
      </c>
      <c r="F47" s="96">
        <v>1180</v>
      </c>
      <c r="G47" s="96">
        <f>(D47*F47)</f>
        <v>236000</v>
      </c>
    </row>
    <row r="48" spans="1:255" ht="12.75" customHeight="1" x14ac:dyDescent="0.25">
      <c r="A48" s="3"/>
      <c r="B48" s="92" t="s">
        <v>67</v>
      </c>
      <c r="C48" s="94"/>
      <c r="D48" s="94"/>
      <c r="E48" s="94"/>
      <c r="F48" s="96"/>
      <c r="G48" s="96"/>
    </row>
    <row r="49" spans="1:7" ht="12.75" customHeight="1" x14ac:dyDescent="0.25">
      <c r="A49" s="3"/>
      <c r="B49" s="10" t="s">
        <v>101</v>
      </c>
      <c r="C49" s="11" t="s">
        <v>61</v>
      </c>
      <c r="D49" s="15">
        <v>1.5</v>
      </c>
      <c r="E49" s="11" t="s">
        <v>41</v>
      </c>
      <c r="F49" s="96">
        <v>56000</v>
      </c>
      <c r="G49" s="96">
        <f>(D49*F49)</f>
        <v>84000</v>
      </c>
    </row>
    <row r="50" spans="1:7" ht="13.5" customHeight="1" x14ac:dyDescent="0.25">
      <c r="A50" s="3"/>
      <c r="B50" s="93" t="s">
        <v>68</v>
      </c>
      <c r="C50" s="97"/>
      <c r="D50" s="97"/>
      <c r="E50" s="97"/>
      <c r="F50" s="98"/>
      <c r="G50" s="91">
        <f>SUM(G43:G49)</f>
        <v>912000</v>
      </c>
    </row>
    <row r="51" spans="1:7" ht="12" customHeight="1" x14ac:dyDescent="0.25">
      <c r="A51" s="3"/>
      <c r="B51" s="18"/>
      <c r="C51" s="18"/>
      <c r="D51" s="18"/>
      <c r="E51" s="30"/>
      <c r="F51" s="23"/>
      <c r="G51" s="23"/>
    </row>
    <row r="52" spans="1:7" ht="12" customHeight="1" x14ac:dyDescent="0.25">
      <c r="A52" s="3"/>
      <c r="B52" s="80" t="s">
        <v>69</v>
      </c>
      <c r="C52" s="28"/>
      <c r="D52" s="28"/>
      <c r="E52" s="28"/>
      <c r="F52" s="29"/>
      <c r="G52" s="29"/>
    </row>
    <row r="53" spans="1:7" ht="24" customHeight="1" x14ac:dyDescent="0.25">
      <c r="A53" s="3"/>
      <c r="B53" s="81" t="s">
        <v>70</v>
      </c>
      <c r="C53" s="84" t="s">
        <v>57</v>
      </c>
      <c r="D53" s="84" t="s">
        <v>71</v>
      </c>
      <c r="E53" s="81" t="s">
        <v>26</v>
      </c>
      <c r="F53" s="84" t="s">
        <v>27</v>
      </c>
      <c r="G53" s="81" t="s">
        <v>28</v>
      </c>
    </row>
    <row r="54" spans="1:7" ht="12.75" customHeight="1" x14ac:dyDescent="0.25">
      <c r="A54" s="3"/>
      <c r="B54" s="82" t="s">
        <v>50</v>
      </c>
      <c r="C54" s="85"/>
      <c r="D54" s="86"/>
      <c r="E54" s="87"/>
      <c r="F54" s="88"/>
      <c r="G54" s="86"/>
    </row>
    <row r="55" spans="1:7" ht="13.5" customHeight="1" x14ac:dyDescent="0.25">
      <c r="A55" s="3"/>
      <c r="B55" s="83" t="s">
        <v>72</v>
      </c>
      <c r="C55" s="89"/>
      <c r="D55" s="89"/>
      <c r="E55" s="89"/>
      <c r="F55" s="90"/>
      <c r="G55" s="91"/>
    </row>
    <row r="56" spans="1:7" ht="12" customHeight="1" x14ac:dyDescent="0.25">
      <c r="A56" s="3"/>
      <c r="B56" s="18"/>
      <c r="C56" s="18"/>
      <c r="D56" s="18"/>
      <c r="E56" s="18"/>
      <c r="F56" s="23"/>
      <c r="G56" s="23"/>
    </row>
    <row r="57" spans="1:7" ht="12" customHeight="1" x14ac:dyDescent="0.25">
      <c r="A57" s="3"/>
      <c r="B57" s="70" t="s">
        <v>73</v>
      </c>
      <c r="C57" s="71"/>
      <c r="D57" s="71"/>
      <c r="E57" s="71"/>
      <c r="F57" s="71"/>
      <c r="G57" s="72">
        <f>G29+G39+G50+G55</f>
        <v>2947000</v>
      </c>
    </row>
    <row r="58" spans="1:7" ht="12" customHeight="1" x14ac:dyDescent="0.25">
      <c r="A58" s="3"/>
      <c r="B58" s="73" t="s">
        <v>74</v>
      </c>
      <c r="C58" s="22"/>
      <c r="D58" s="22"/>
      <c r="E58" s="22"/>
      <c r="F58" s="22"/>
      <c r="G58" s="74">
        <f>G57*0.05</f>
        <v>147350</v>
      </c>
    </row>
    <row r="59" spans="1:7" ht="12" customHeight="1" x14ac:dyDescent="0.25">
      <c r="A59" s="3"/>
      <c r="B59" s="75" t="s">
        <v>75</v>
      </c>
      <c r="C59" s="31"/>
      <c r="D59" s="31"/>
      <c r="E59" s="31"/>
      <c r="F59" s="31"/>
      <c r="G59" s="76">
        <f>G58+G57</f>
        <v>3094350</v>
      </c>
    </row>
    <row r="60" spans="1:7" ht="12" customHeight="1" x14ac:dyDescent="0.25">
      <c r="A60" s="3"/>
      <c r="B60" s="73" t="s">
        <v>76</v>
      </c>
      <c r="C60" s="22"/>
      <c r="D60" s="22"/>
      <c r="E60" s="22"/>
      <c r="F60" s="22"/>
      <c r="G60" s="74">
        <f>G12</f>
        <v>3750000</v>
      </c>
    </row>
    <row r="61" spans="1:7" ht="12" customHeight="1" x14ac:dyDescent="0.25">
      <c r="A61" s="3"/>
      <c r="B61" s="77" t="s">
        <v>77</v>
      </c>
      <c r="C61" s="78"/>
      <c r="D61" s="78"/>
      <c r="E61" s="78"/>
      <c r="F61" s="78"/>
      <c r="G61" s="79">
        <f>G60-G59</f>
        <v>655650</v>
      </c>
    </row>
    <row r="62" spans="1:7" ht="12" customHeight="1" x14ac:dyDescent="0.25">
      <c r="A62" s="3"/>
      <c r="B62" s="34" t="s">
        <v>78</v>
      </c>
      <c r="C62" s="32"/>
      <c r="D62" s="32"/>
      <c r="E62" s="32"/>
      <c r="F62" s="32"/>
      <c r="G62" s="42"/>
    </row>
    <row r="63" spans="1:7" ht="12.75" customHeight="1" thickBot="1" x14ac:dyDescent="0.3">
      <c r="A63" s="3"/>
      <c r="B63" s="35"/>
      <c r="C63" s="32"/>
      <c r="D63" s="32"/>
      <c r="E63" s="32"/>
      <c r="F63" s="32"/>
      <c r="G63" s="42"/>
    </row>
    <row r="64" spans="1:7" ht="12" customHeight="1" x14ac:dyDescent="0.25">
      <c r="A64" s="3"/>
      <c r="B64" s="48" t="s">
        <v>79</v>
      </c>
      <c r="C64" s="49"/>
      <c r="D64" s="49"/>
      <c r="E64" s="49"/>
      <c r="F64" s="50"/>
      <c r="G64" s="42"/>
    </row>
    <row r="65" spans="1:7" ht="12" customHeight="1" x14ac:dyDescent="0.25">
      <c r="A65" s="3"/>
      <c r="B65" s="51" t="s">
        <v>80</v>
      </c>
      <c r="C65" s="33"/>
      <c r="D65" s="33"/>
      <c r="E65" s="33"/>
      <c r="F65" s="52"/>
      <c r="G65" s="42"/>
    </row>
    <row r="66" spans="1:7" ht="12" customHeight="1" x14ac:dyDescent="0.25">
      <c r="A66" s="3"/>
      <c r="B66" s="51" t="s">
        <v>81</v>
      </c>
      <c r="C66" s="33"/>
      <c r="D66" s="33"/>
      <c r="E66" s="33"/>
      <c r="F66" s="52"/>
      <c r="G66" s="42"/>
    </row>
    <row r="67" spans="1:7" ht="12" customHeight="1" x14ac:dyDescent="0.25">
      <c r="A67" s="3"/>
      <c r="B67" s="51" t="s">
        <v>82</v>
      </c>
      <c r="C67" s="33"/>
      <c r="D67" s="33"/>
      <c r="E67" s="33"/>
      <c r="F67" s="52"/>
      <c r="G67" s="42"/>
    </row>
    <row r="68" spans="1:7" ht="12" customHeight="1" x14ac:dyDescent="0.25">
      <c r="A68" s="3"/>
      <c r="B68" s="51" t="s">
        <v>83</v>
      </c>
      <c r="C68" s="33"/>
      <c r="D68" s="33"/>
      <c r="E68" s="33"/>
      <c r="F68" s="52"/>
      <c r="G68" s="42"/>
    </row>
    <row r="69" spans="1:7" ht="12" customHeight="1" x14ac:dyDescent="0.25">
      <c r="A69" s="3"/>
      <c r="B69" s="51" t="s">
        <v>84</v>
      </c>
      <c r="C69" s="33"/>
      <c r="D69" s="33"/>
      <c r="E69" s="33"/>
      <c r="F69" s="52"/>
      <c r="G69" s="42"/>
    </row>
    <row r="70" spans="1:7" ht="12.75" customHeight="1" thickBot="1" x14ac:dyDescent="0.3">
      <c r="A70" s="3"/>
      <c r="B70" s="53" t="s">
        <v>85</v>
      </c>
      <c r="C70" s="54"/>
      <c r="D70" s="54"/>
      <c r="E70" s="54"/>
      <c r="F70" s="55"/>
      <c r="G70" s="42"/>
    </row>
    <row r="71" spans="1:7" ht="12.75" customHeight="1" x14ac:dyDescent="0.25">
      <c r="A71" s="3"/>
      <c r="B71" s="35"/>
      <c r="C71" s="33"/>
      <c r="D71" s="33"/>
      <c r="E71" s="33"/>
      <c r="F71" s="33"/>
      <c r="G71" s="42"/>
    </row>
    <row r="72" spans="1:7" ht="15" customHeight="1" x14ac:dyDescent="0.25">
      <c r="A72" s="3"/>
      <c r="B72" s="106" t="s">
        <v>86</v>
      </c>
      <c r="C72" s="107"/>
      <c r="D72" s="56"/>
      <c r="E72" s="36"/>
      <c r="F72" s="36"/>
      <c r="G72" s="42"/>
    </row>
    <row r="73" spans="1:7" ht="12" customHeight="1" x14ac:dyDescent="0.25">
      <c r="A73" s="3"/>
      <c r="B73" s="57" t="s">
        <v>70</v>
      </c>
      <c r="C73" s="58" t="s">
        <v>87</v>
      </c>
      <c r="D73" s="59" t="s">
        <v>88</v>
      </c>
      <c r="E73" s="36"/>
      <c r="F73" s="36"/>
      <c r="G73" s="42"/>
    </row>
    <row r="74" spans="1:7" ht="12" customHeight="1" x14ac:dyDescent="0.25">
      <c r="A74" s="3"/>
      <c r="B74" s="60" t="s">
        <v>89</v>
      </c>
      <c r="C74" s="61">
        <f>G29</f>
        <v>1995000</v>
      </c>
      <c r="D74" s="62">
        <f>(C74/C80)</f>
        <v>0.64472344757380384</v>
      </c>
      <c r="E74" s="36"/>
      <c r="F74" s="36"/>
      <c r="G74" s="42"/>
    </row>
    <row r="75" spans="1:7" ht="12" customHeight="1" x14ac:dyDescent="0.25">
      <c r="A75" s="3"/>
      <c r="B75" s="60" t="s">
        <v>90</v>
      </c>
      <c r="C75" s="63">
        <v>0</v>
      </c>
      <c r="D75" s="62">
        <v>0</v>
      </c>
      <c r="E75" s="36"/>
      <c r="F75" s="36"/>
      <c r="G75" s="42"/>
    </row>
    <row r="76" spans="1:7" ht="12" customHeight="1" x14ac:dyDescent="0.25">
      <c r="A76" s="3"/>
      <c r="B76" s="60" t="s">
        <v>91</v>
      </c>
      <c r="C76" s="61">
        <f>G39</f>
        <v>40000</v>
      </c>
      <c r="D76" s="62">
        <f>(C76/C80)</f>
        <v>1.2926785916266744E-2</v>
      </c>
      <c r="E76" s="36"/>
      <c r="F76" s="36"/>
      <c r="G76" s="42"/>
    </row>
    <row r="77" spans="1:7" ht="12" customHeight="1" x14ac:dyDescent="0.25">
      <c r="A77" s="3"/>
      <c r="B77" s="60" t="s">
        <v>56</v>
      </c>
      <c r="C77" s="61">
        <f>G50</f>
        <v>912000</v>
      </c>
      <c r="D77" s="62">
        <f>(C77/C80)</f>
        <v>0.29473071889088176</v>
      </c>
      <c r="E77" s="36"/>
      <c r="F77" s="36"/>
      <c r="G77" s="42"/>
    </row>
    <row r="78" spans="1:7" ht="12" customHeight="1" x14ac:dyDescent="0.25">
      <c r="A78" s="3"/>
      <c r="B78" s="60" t="s">
        <v>92</v>
      </c>
      <c r="C78" s="64">
        <v>0</v>
      </c>
      <c r="D78" s="62">
        <f>(C78/C80)</f>
        <v>0</v>
      </c>
      <c r="E78" s="37"/>
      <c r="F78" s="37"/>
      <c r="G78" s="42"/>
    </row>
    <row r="79" spans="1:7" ht="12" customHeight="1" x14ac:dyDescent="0.25">
      <c r="A79" s="3"/>
      <c r="B79" s="60" t="s">
        <v>93</v>
      </c>
      <c r="C79" s="64">
        <f>G58</f>
        <v>147350</v>
      </c>
      <c r="D79" s="62">
        <f>(C79/C80)</f>
        <v>4.7619047619047616E-2</v>
      </c>
      <c r="E79" s="37"/>
      <c r="F79" s="37"/>
      <c r="G79" s="42"/>
    </row>
    <row r="80" spans="1:7" ht="12.75" customHeight="1" x14ac:dyDescent="0.25">
      <c r="A80" s="3"/>
      <c r="B80" s="57" t="s">
        <v>94</v>
      </c>
      <c r="C80" s="65">
        <f>SUM(C74:C79)</f>
        <v>3094350</v>
      </c>
      <c r="D80" s="66">
        <f>SUM(D74:D79)</f>
        <v>1</v>
      </c>
      <c r="E80" s="37"/>
      <c r="F80" s="37"/>
      <c r="G80" s="42"/>
    </row>
    <row r="81" spans="1:7" ht="12" customHeight="1" x14ac:dyDescent="0.25">
      <c r="A81" s="3"/>
      <c r="B81" s="35"/>
      <c r="C81" s="32"/>
      <c r="D81" s="32"/>
      <c r="E81" s="32"/>
      <c r="F81" s="32"/>
      <c r="G81" s="42"/>
    </row>
    <row r="82" spans="1:7" ht="12.75" customHeight="1" x14ac:dyDescent="0.25">
      <c r="A82" s="3"/>
      <c r="B82" s="46"/>
      <c r="C82" s="32"/>
      <c r="D82" s="32"/>
      <c r="E82" s="32"/>
      <c r="F82" s="32"/>
      <c r="G82" s="42"/>
    </row>
    <row r="83" spans="1:7" ht="12" customHeight="1" x14ac:dyDescent="0.25">
      <c r="A83" s="3"/>
      <c r="B83" s="67"/>
      <c r="C83" s="68" t="s">
        <v>95</v>
      </c>
      <c r="D83" s="67"/>
      <c r="E83" s="67"/>
      <c r="F83" s="37"/>
      <c r="G83" s="42"/>
    </row>
    <row r="84" spans="1:7" ht="12" customHeight="1" x14ac:dyDescent="0.25">
      <c r="A84" s="3"/>
      <c r="B84" s="57" t="s">
        <v>96</v>
      </c>
      <c r="C84" s="69">
        <v>12000</v>
      </c>
      <c r="D84" s="69">
        <v>15000</v>
      </c>
      <c r="E84" s="69">
        <v>18000</v>
      </c>
      <c r="F84" s="38"/>
      <c r="G84" s="43"/>
    </row>
    <row r="85" spans="1:7" ht="12.75" customHeight="1" x14ac:dyDescent="0.25">
      <c r="A85" s="3"/>
      <c r="B85" s="57" t="s">
        <v>97</v>
      </c>
      <c r="C85" s="69">
        <f>(G59/C84)</f>
        <v>257.86250000000001</v>
      </c>
      <c r="D85" s="69">
        <f>C80/D84</f>
        <v>206.29</v>
      </c>
      <c r="E85" s="69">
        <f>C80/E84</f>
        <v>171.90833333333333</v>
      </c>
      <c r="F85" s="38"/>
      <c r="G85" s="43"/>
    </row>
    <row r="86" spans="1:7" ht="15.6" customHeight="1" x14ac:dyDescent="0.25">
      <c r="A86" s="3"/>
      <c r="B86" s="34" t="s">
        <v>98</v>
      </c>
      <c r="C86" s="33"/>
      <c r="D86" s="33"/>
      <c r="E86" s="33"/>
      <c r="F86" s="33"/>
      <c r="G86" s="19"/>
    </row>
    <row r="87" spans="1:7" ht="11.25" customHeight="1" x14ac:dyDescent="0.25">
      <c r="B87" s="47"/>
      <c r="C87" s="47"/>
      <c r="D87" s="47"/>
      <c r="E87" s="47"/>
      <c r="F87" s="47"/>
      <c r="G87" s="44"/>
    </row>
    <row r="88" spans="1:7" ht="11.25" customHeight="1" x14ac:dyDescent="0.25">
      <c r="B88" s="47"/>
      <c r="C88" s="47"/>
      <c r="D88" s="47"/>
      <c r="E88" s="47"/>
      <c r="F88" s="47"/>
      <c r="G88" s="44"/>
    </row>
  </sheetData>
  <mergeCells count="8">
    <mergeCell ref="B72:C72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78740157480314965" bottom="1.3779527559055118" header="0" footer="0"/>
  <pageSetup paperSize="5" scale="62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Viña RI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cp:lastPrinted>2023-02-13T15:33:27Z</cp:lastPrinted>
  <dcterms:created xsi:type="dcterms:W3CDTF">2020-11-27T12:49:26Z</dcterms:created>
  <dcterms:modified xsi:type="dcterms:W3CDTF">2023-03-20T12:43:53Z</dcterms:modified>
  <cp:category/>
  <cp:contentStatus/>
</cp:coreProperties>
</file>