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Viña SE" sheetId="1" r:id="rId1"/>
  </sheets>
  <calcPr calcId="162913"/>
</workbook>
</file>

<file path=xl/calcChain.xml><?xml version="1.0" encoding="utf-8"?>
<calcChain xmlns="http://schemas.openxmlformats.org/spreadsheetml/2006/main">
  <c r="G31" i="1" l="1"/>
  <c r="G32" i="1" s="1"/>
  <c r="C73" i="1" s="1"/>
  <c r="G26" i="1" l="1"/>
  <c r="G25" i="1"/>
  <c r="G24" i="1"/>
  <c r="G23" i="1"/>
  <c r="G22" i="1"/>
  <c r="G47" i="1" l="1"/>
  <c r="G45" i="1"/>
  <c r="G43" i="1"/>
  <c r="G42" i="1"/>
  <c r="G21" i="1"/>
  <c r="G27" i="1" s="1"/>
  <c r="G12" i="1"/>
  <c r="G58" i="1" s="1"/>
  <c r="C72" i="1" l="1"/>
  <c r="G48" i="1"/>
  <c r="C75" i="1" s="1"/>
  <c r="C74" i="1"/>
  <c r="G55" i="1" l="1"/>
  <c r="G56" i="1" s="1"/>
  <c r="G57" i="1" l="1"/>
  <c r="C77" i="1"/>
  <c r="C78" i="1" s="1"/>
  <c r="D73" i="1" s="1"/>
  <c r="D83" i="1" l="1"/>
  <c r="G59" i="1"/>
  <c r="D77" i="1"/>
  <c r="D75" i="1" l="1"/>
  <c r="E83" i="1"/>
  <c r="D72" i="1"/>
  <c r="D74" i="1"/>
  <c r="C83" i="1"/>
  <c r="D76" i="1"/>
  <c r="D78" i="1" l="1"/>
</calcChain>
</file>

<file path=xl/sharedStrings.xml><?xml version="1.0" encoding="utf-8"?>
<sst xmlns="http://schemas.openxmlformats.org/spreadsheetml/2006/main" count="134" uniqueCount="99">
  <si>
    <t>RUBRO O CULTIVO</t>
  </si>
  <si>
    <t>VIÑA -SECANO AÑO 15 +</t>
  </si>
  <si>
    <t>RENDIMIENTO (KG/Há.)</t>
  </si>
  <si>
    <t>VARIEDAD</t>
  </si>
  <si>
    <t>PAIS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</si>
  <si>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</si>
  <si>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</si>
  <si>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</si>
  <si>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</si>
  <si>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</si>
  <si>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</si>
  <si>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</si>
  <si>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</si>
  <si>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</si>
  <si>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</si>
  <si>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AGROIND.VIT. REG.</t>
  </si>
  <si>
    <t>COMUNA/LOCALIDAD</t>
  </si>
  <si>
    <t>FECHA DE COSECHA</t>
  </si>
  <si>
    <t>FECHA PRECIO INSUMOS</t>
  </si>
  <si>
    <t>CONTINGENCIA</t>
  </si>
  <si>
    <t>LLUVIAS-HELADAS</t>
  </si>
  <si>
    <t xml:space="preserve"> 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</si>
  <si>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</si>
  <si>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</si>
  <si>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</si>
  <si>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</si>
  <si>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</si>
  <si>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</si>
  <si>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</si>
  <si>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</si>
  <si>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</si>
  <si>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</si>
  <si>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MAY-JUL</t>
  </si>
  <si>
    <t>AMARRADURA</t>
  </si>
  <si>
    <t>JUL-AGO</t>
  </si>
  <si>
    <t>APLICACIÓN AGROQUIM.(2)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</si>
  <si>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</si>
  <si>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</si>
  <si>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</si>
  <si>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</si>
  <si>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</si>
  <si>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</si>
  <si>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</si>
  <si>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</si>
  <si>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>JORNADAS ANIMAL</t>
  </si>
  <si>
    <t>JA</t>
  </si>
  <si>
    <t>Subtotal Jornadas Animal</t>
  </si>
  <si>
    <t>MAQUINARIA</t>
  </si>
  <si>
    <t>N° Jornadas</t>
  </si>
  <si>
    <t>N/A</t>
  </si>
  <si>
    <t>Subtotal Costo Maquinaria</t>
  </si>
  <si>
    <t>INSUMOS</t>
  </si>
  <si>
    <t>Insumos</t>
  </si>
  <si>
    <t>Unidad (Kg/l/u)</t>
  </si>
  <si>
    <t>Cantidad (Kg/l/u)</t>
  </si>
  <si>
    <t>FERTILIZANTES</t>
  </si>
  <si>
    <t>UREA GRAN.</t>
  </si>
  <si>
    <t>KG</t>
  </si>
  <si>
    <t>MEZCLA NPK</t>
  </si>
  <si>
    <t>AGOSTO-SEPT.</t>
  </si>
  <si>
    <t>FUNGUICIDA</t>
  </si>
  <si>
    <t>AZUFRE</t>
  </si>
  <si>
    <t>OCT-FEB</t>
  </si>
  <si>
    <t>INSECTICIDAS</t>
  </si>
  <si>
    <t>ZERO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</si>
  <si>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</si>
  <si>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</si>
  <si>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</si>
  <si>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</si>
  <si>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</si>
  <si>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</si>
  <si>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</si>
  <si>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</si>
  <si>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</si>
  <si>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</si>
  <si>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</si>
  <si>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</si>
  <si>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</si>
  <si>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</si>
  <si>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</si>
  <si>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</si>
  <si>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</si>
  <si>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</si>
  <si>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</si>
  <si>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</si>
  <si>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</si>
  <si>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</si>
  <si>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</si>
  <si>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</si>
  <si>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</si>
  <si>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</si>
  <si>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</si>
  <si>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</si>
  <si>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</si>
  <si>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</si>
  <si>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RASTRAJES ENTRE HILERA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</si>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</sst>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5" fillId="3" borderId="1" xfId="0" applyFont="1" applyFill="1" applyBorder="1" applyAlignment="1">
      <alignment vertical="center"/>
    </xf>
    <xf numFmtId="167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1" fontId="5" fillId="3" borderId="10" xfId="1" applyFont="1" applyFill="1" applyBorder="1" applyAlignment="1">
      <alignment vertical="center"/>
    </xf>
    <xf numFmtId="0" fontId="2" fillId="0" borderId="1" xfId="0" applyNumberFormat="1" applyFont="1" applyBorder="1"/>
    <xf numFmtId="3" fontId="2" fillId="2" borderId="1" xfId="0" applyNumberFormat="1" applyFont="1" applyFill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9" fillId="2" borderId="1" xfId="0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49" fontId="15" fillId="8" borderId="1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49" fontId="18" fillId="3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49" fontId="5" fillId="5" borderId="11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164" fontId="2" fillId="2" borderId="10" xfId="0" applyNumberFormat="1" applyFont="1" applyFill="1" applyBorder="1"/>
    <xf numFmtId="49" fontId="5" fillId="5" borderId="12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5" fontId="5" fillId="5" borderId="14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49" fontId="5" fillId="5" borderId="15" xfId="0" applyNumberFormat="1" applyFont="1" applyFill="1" applyBorder="1" applyAlignment="1">
      <alignment vertical="center"/>
    </xf>
    <xf numFmtId="165" fontId="5" fillId="5" borderId="16" xfId="0" applyNumberFormat="1" applyFont="1" applyFill="1" applyBorder="1" applyAlignment="1">
      <alignment vertical="center"/>
    </xf>
    <xf numFmtId="49" fontId="5" fillId="5" borderId="17" xfId="0" applyNumberFormat="1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165" fontId="5" fillId="5" borderId="19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7" fillId="3" borderId="20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19929</xdr:colOff>
      <xdr:row>0</xdr:row>
      <xdr:rowOff>171450</xdr:rowOff>
    </xdr:from>
    <xdr:to>
      <xdr:col>7</xdr:col>
      <xdr:colOff>38100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154" y="171450"/>
          <a:ext cx="57331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zoomScale="112" zoomScaleNormal="112" workbookViewId="0">
      <selection activeCell="H16" sqref="H16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.140625" style="2" customWidth="1"/>
    <col min="3" max="3" width="18.5703125" style="2" customWidth="1"/>
    <col min="4" max="4" width="9.1406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.75" customHeight="1" x14ac:dyDescent="0.25">
      <c r="A9" s="3"/>
      <c r="B9" s="71" t="s">
        <v>0</v>
      </c>
      <c r="C9" s="72" t="s">
        <v>1</v>
      </c>
      <c r="D9" s="19"/>
      <c r="E9" s="116" t="s">
        <v>2</v>
      </c>
      <c r="F9" s="117"/>
      <c r="G9" s="73">
        <v>10000</v>
      </c>
    </row>
    <row r="10" spans="1:7" ht="15" x14ac:dyDescent="0.25">
      <c r="A10" s="3"/>
      <c r="B10" s="4" t="s">
        <v>3</v>
      </c>
      <c r="C10" s="15" t="s">
        <v>4</v>
      </c>
      <c r="D10" s="20"/>
      <c r="E10" s="114" t="s">
        <v>5</v>
      </c>
      <c r="F10" s="115"/>
      <c r="G10" s="5" t="s">
        <v>6</v>
      </c>
    </row>
    <row r="11" spans="1:7" ht="15" x14ac:dyDescent="0.25">
      <c r="A11" s="3"/>
      <c r="B11" s="4" t="s">
        <v>7</v>
      </c>
      <c r="C11" s="5" t="s">
        <v>8</v>
      </c>
      <c r="D11" s="20"/>
      <c r="E11" s="114" t="s">
        <v>9</v>
      </c>
      <c r="F11" s="115"/>
      <c r="G11" s="24">
        <v>200</v>
      </c>
    </row>
    <row r="12" spans="1:7" ht="11.25" customHeight="1" x14ac:dyDescent="0.25">
      <c r="A12" s="3"/>
      <c r="B12" s="4" t="s">
        <v>10</v>
      </c>
      <c r="C12" s="6" t="s">
        <v>11</v>
      </c>
      <c r="D12" s="20"/>
      <c r="E12" s="11" t="s">
        <v>12</v>
      </c>
      <c r="F12" s="25"/>
      <c r="G12" s="10">
        <f>(G9*G11)</f>
        <v>2000000</v>
      </c>
    </row>
    <row r="13" spans="1:7" ht="11.25" customHeight="1" x14ac:dyDescent="0.25">
      <c r="A13" s="3"/>
      <c r="B13" s="4" t="s">
        <v>13</v>
      </c>
      <c r="C13" s="6" t="s">
        <v>96</v>
      </c>
      <c r="D13" s="20"/>
      <c r="E13" s="114" t="s">
        <v>14</v>
      </c>
      <c r="F13" s="115"/>
      <c r="G13" s="5" t="s">
        <v>15</v>
      </c>
    </row>
    <row r="14" spans="1:7" ht="27" customHeight="1" x14ac:dyDescent="0.25">
      <c r="A14" s="3"/>
      <c r="B14" s="4" t="s">
        <v>16</v>
      </c>
      <c r="C14" s="6" t="s">
        <v>97</v>
      </c>
      <c r="D14" s="20"/>
      <c r="E14" s="114" t="s">
        <v>17</v>
      </c>
      <c r="F14" s="115"/>
      <c r="G14" s="5" t="s">
        <v>6</v>
      </c>
    </row>
    <row r="15" spans="1:7" ht="13.5" customHeight="1" x14ac:dyDescent="0.25">
      <c r="A15" s="3"/>
      <c r="B15" s="4" t="s">
        <v>18</v>
      </c>
      <c r="C15" s="5" t="s">
        <v>98</v>
      </c>
      <c r="D15" s="20"/>
      <c r="E15" s="118" t="s">
        <v>19</v>
      </c>
      <c r="F15" s="119"/>
      <c r="G15" s="6" t="s">
        <v>20</v>
      </c>
    </row>
    <row r="16" spans="1:7" ht="12" customHeight="1" x14ac:dyDescent="0.25">
      <c r="A16" s="3"/>
      <c r="B16" s="21"/>
      <c r="C16" s="27" t="s">
        <v>21</v>
      </c>
      <c r="D16" s="20"/>
      <c r="E16" s="20"/>
      <c r="F16" s="20"/>
      <c r="G16" s="28"/>
    </row>
    <row r="17" spans="1:7" ht="12" customHeight="1" x14ac:dyDescent="0.25">
      <c r="A17" s="3"/>
      <c r="B17" s="120" t="s">
        <v>22</v>
      </c>
      <c r="C17" s="121"/>
      <c r="D17" s="121"/>
      <c r="E17" s="121"/>
      <c r="F17" s="121"/>
      <c r="G17" s="122"/>
    </row>
    <row r="18" spans="1:7" ht="12" customHeight="1" x14ac:dyDescent="0.25">
      <c r="A18" s="3"/>
      <c r="B18" s="54"/>
      <c r="C18" s="75"/>
      <c r="D18" s="75"/>
      <c r="E18" s="75"/>
      <c r="F18" s="54"/>
      <c r="G18" s="54"/>
    </row>
    <row r="19" spans="1:7" ht="12" customHeight="1" x14ac:dyDescent="0.25">
      <c r="A19" s="3"/>
      <c r="B19" s="76" t="s">
        <v>23</v>
      </c>
      <c r="C19" s="57"/>
      <c r="D19" s="57"/>
      <c r="E19" s="57"/>
      <c r="F19" s="57"/>
      <c r="G19" s="57"/>
    </row>
    <row r="20" spans="1:7" ht="24" customHeight="1" x14ac:dyDescent="0.25">
      <c r="A20" s="3"/>
      <c r="B20" s="74" t="s">
        <v>24</v>
      </c>
      <c r="C20" s="74" t="s">
        <v>25</v>
      </c>
      <c r="D20" s="74" t="s">
        <v>26</v>
      </c>
      <c r="E20" s="74" t="s">
        <v>27</v>
      </c>
      <c r="F20" s="74" t="s">
        <v>28</v>
      </c>
      <c r="G20" s="74" t="s">
        <v>29</v>
      </c>
    </row>
    <row r="21" spans="1:7" ht="15" customHeight="1" x14ac:dyDescent="0.25">
      <c r="A21" s="3"/>
      <c r="B21" s="7" t="s">
        <v>30</v>
      </c>
      <c r="C21" s="8" t="s">
        <v>31</v>
      </c>
      <c r="D21" s="9">
        <v>6</v>
      </c>
      <c r="E21" s="8" t="s">
        <v>32</v>
      </c>
      <c r="F21" s="10">
        <v>35000</v>
      </c>
      <c r="G21" s="10">
        <f>(D21*F21)</f>
        <v>210000</v>
      </c>
    </row>
    <row r="22" spans="1:7" ht="15" customHeight="1" x14ac:dyDescent="0.25">
      <c r="A22" s="3"/>
      <c r="B22" s="7" t="s">
        <v>33</v>
      </c>
      <c r="C22" s="8" t="s">
        <v>31</v>
      </c>
      <c r="D22" s="9">
        <v>4</v>
      </c>
      <c r="E22" s="8" t="s">
        <v>34</v>
      </c>
      <c r="F22" s="10">
        <v>35000</v>
      </c>
      <c r="G22" s="10">
        <f t="shared" ref="G22:G26" si="0">(D22*F22)</f>
        <v>140000</v>
      </c>
    </row>
    <row r="23" spans="1:7" ht="15" customHeight="1" x14ac:dyDescent="0.25">
      <c r="A23" s="3"/>
      <c r="B23" s="7" t="s">
        <v>35</v>
      </c>
      <c r="C23" s="8" t="s">
        <v>31</v>
      </c>
      <c r="D23" s="9">
        <v>4</v>
      </c>
      <c r="E23" s="8" t="s">
        <v>36</v>
      </c>
      <c r="F23" s="10">
        <v>35000</v>
      </c>
      <c r="G23" s="10">
        <f t="shared" si="0"/>
        <v>140000</v>
      </c>
    </row>
    <row r="24" spans="1:7" ht="15" customHeight="1" x14ac:dyDescent="0.25">
      <c r="A24" s="3"/>
      <c r="B24" s="11" t="s">
        <v>37</v>
      </c>
      <c r="C24" s="12" t="s">
        <v>31</v>
      </c>
      <c r="D24" s="13">
        <v>2</v>
      </c>
      <c r="E24" s="12" t="s">
        <v>38</v>
      </c>
      <c r="F24" s="10">
        <v>35000</v>
      </c>
      <c r="G24" s="14">
        <f t="shared" si="0"/>
        <v>70000</v>
      </c>
    </row>
    <row r="25" spans="1:7" ht="15" customHeight="1" x14ac:dyDescent="0.25">
      <c r="A25" s="3"/>
      <c r="B25" s="7" t="s">
        <v>39</v>
      </c>
      <c r="C25" s="8" t="s">
        <v>31</v>
      </c>
      <c r="D25" s="9">
        <v>3</v>
      </c>
      <c r="E25" s="8" t="s">
        <v>40</v>
      </c>
      <c r="F25" s="10">
        <v>35000</v>
      </c>
      <c r="G25" s="10">
        <f t="shared" si="0"/>
        <v>105000</v>
      </c>
    </row>
    <row r="26" spans="1:7" ht="15" customHeight="1" x14ac:dyDescent="0.25">
      <c r="B26" s="7" t="s">
        <v>41</v>
      </c>
      <c r="C26" s="8" t="s">
        <v>31</v>
      </c>
      <c r="D26" s="9">
        <v>10</v>
      </c>
      <c r="E26" s="8" t="s">
        <v>42</v>
      </c>
      <c r="F26" s="10">
        <v>35000</v>
      </c>
      <c r="G26" s="10">
        <f t="shared" si="0"/>
        <v>350000</v>
      </c>
    </row>
    <row r="27" spans="1:7" ht="12.75" customHeight="1" x14ac:dyDescent="0.25">
      <c r="A27" s="3"/>
      <c r="B27" s="38" t="s">
        <v>43</v>
      </c>
      <c r="C27" s="51"/>
      <c r="D27" s="51" t="s">
        <v>21</v>
      </c>
      <c r="E27" s="51"/>
      <c r="F27" s="52"/>
      <c r="G27" s="53">
        <f>SUM(G21:G26)</f>
        <v>1015000</v>
      </c>
    </row>
    <row r="28" spans="1:7" ht="12" customHeight="1" x14ac:dyDescent="0.25">
      <c r="A28" s="3"/>
      <c r="B28" s="54"/>
      <c r="C28" s="54"/>
      <c r="D28" s="54"/>
      <c r="E28" s="54"/>
      <c r="F28" s="55"/>
      <c r="G28" s="55"/>
    </row>
    <row r="29" spans="1:7" ht="12" customHeight="1" x14ac:dyDescent="0.25">
      <c r="A29" s="3"/>
      <c r="B29" s="44" t="s">
        <v>44</v>
      </c>
      <c r="C29" s="56"/>
      <c r="D29" s="56"/>
      <c r="E29" s="56"/>
      <c r="F29" s="57"/>
      <c r="G29" s="57"/>
    </row>
    <row r="30" spans="1:7" ht="24" customHeight="1" x14ac:dyDescent="0.25">
      <c r="A30" s="3"/>
      <c r="B30" s="45" t="s">
        <v>24</v>
      </c>
      <c r="C30" s="46" t="s">
        <v>25</v>
      </c>
      <c r="D30" s="46" t="s">
        <v>26</v>
      </c>
      <c r="E30" s="45" t="s">
        <v>27</v>
      </c>
      <c r="F30" s="46" t="s">
        <v>28</v>
      </c>
      <c r="G30" s="45" t="s">
        <v>29</v>
      </c>
    </row>
    <row r="31" spans="1:7" ht="23.25" customHeight="1" x14ac:dyDescent="0.25">
      <c r="A31" s="3"/>
      <c r="B31" s="35" t="s">
        <v>95</v>
      </c>
      <c r="C31" s="36" t="s">
        <v>45</v>
      </c>
      <c r="D31" s="36">
        <v>1</v>
      </c>
      <c r="E31" s="36" t="s">
        <v>40</v>
      </c>
      <c r="F31" s="37">
        <v>40000</v>
      </c>
      <c r="G31" s="37">
        <f>F31*D31</f>
        <v>40000</v>
      </c>
    </row>
    <row r="32" spans="1:7" ht="12" customHeight="1" x14ac:dyDescent="0.25">
      <c r="A32" s="3"/>
      <c r="B32" s="38" t="s">
        <v>46</v>
      </c>
      <c r="C32" s="39"/>
      <c r="D32" s="39"/>
      <c r="E32" s="39"/>
      <c r="F32" s="40"/>
      <c r="G32" s="41">
        <f>SUM(G31)</f>
        <v>40000</v>
      </c>
    </row>
    <row r="33" spans="1:255" ht="12" customHeight="1" x14ac:dyDescent="0.25">
      <c r="A33" s="3"/>
      <c r="B33" s="42"/>
      <c r="C33" s="19"/>
      <c r="D33" s="19"/>
      <c r="E33" s="19"/>
      <c r="F33" s="43"/>
      <c r="G33" s="43"/>
    </row>
    <row r="34" spans="1:255" ht="12" customHeight="1" x14ac:dyDescent="0.25">
      <c r="A34" s="3"/>
      <c r="B34" s="44" t="s">
        <v>47</v>
      </c>
      <c r="C34" s="59"/>
      <c r="D34" s="59"/>
      <c r="E34" s="59"/>
      <c r="F34" s="60"/>
      <c r="G34" s="60"/>
    </row>
    <row r="35" spans="1:255" ht="24" customHeight="1" x14ac:dyDescent="0.25">
      <c r="A35" s="3"/>
      <c r="B35" s="45" t="s">
        <v>24</v>
      </c>
      <c r="C35" s="45" t="s">
        <v>25</v>
      </c>
      <c r="D35" s="45" t="s">
        <v>48</v>
      </c>
      <c r="E35" s="45" t="s">
        <v>27</v>
      </c>
      <c r="F35" s="46" t="s">
        <v>28</v>
      </c>
      <c r="G35" s="45" t="s">
        <v>29</v>
      </c>
    </row>
    <row r="36" spans="1:255" ht="12.75" customHeight="1" x14ac:dyDescent="0.25">
      <c r="A36" s="3"/>
      <c r="B36" s="7" t="s">
        <v>49</v>
      </c>
      <c r="C36" s="48"/>
      <c r="D36" s="49"/>
      <c r="E36" s="48"/>
      <c r="F36" s="50"/>
      <c r="G36" s="50"/>
    </row>
    <row r="37" spans="1:255" s="17" customFormat="1" ht="12.75" customHeight="1" x14ac:dyDescent="0.25">
      <c r="A37" s="22"/>
      <c r="B37" s="38" t="s">
        <v>50</v>
      </c>
      <c r="C37" s="51"/>
      <c r="D37" s="51"/>
      <c r="E37" s="51"/>
      <c r="F37" s="52"/>
      <c r="G37" s="53"/>
      <c r="H37" s="1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2" customHeight="1" x14ac:dyDescent="0.25">
      <c r="A38" s="22"/>
      <c r="B38" s="54"/>
      <c r="C38" s="54"/>
      <c r="D38" s="54"/>
      <c r="E38" s="54"/>
      <c r="F38" s="55"/>
      <c r="G38" s="55"/>
      <c r="H38" s="1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" customHeight="1" x14ac:dyDescent="0.25">
      <c r="A39" s="22"/>
      <c r="B39" s="44" t="s">
        <v>51</v>
      </c>
      <c r="C39" s="56"/>
      <c r="D39" s="56"/>
      <c r="E39" s="56"/>
      <c r="F39" s="57"/>
      <c r="G39" s="57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24" customHeight="1" x14ac:dyDescent="0.25">
      <c r="A40" s="22"/>
      <c r="B40" s="46" t="s">
        <v>52</v>
      </c>
      <c r="C40" s="46" t="s">
        <v>53</v>
      </c>
      <c r="D40" s="46" t="s">
        <v>54</v>
      </c>
      <c r="E40" s="46" t="s">
        <v>27</v>
      </c>
      <c r="F40" s="46" t="s">
        <v>28</v>
      </c>
      <c r="G40" s="46" t="s">
        <v>29</v>
      </c>
      <c r="H40" s="18"/>
      <c r="I40" s="16"/>
      <c r="J40" s="16"/>
      <c r="K40" s="18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ht="12.75" customHeight="1" x14ac:dyDescent="0.25">
      <c r="A41" s="3"/>
      <c r="B41" s="77" t="s">
        <v>55</v>
      </c>
      <c r="C41" s="78"/>
      <c r="D41" s="25"/>
      <c r="E41" s="78"/>
      <c r="F41" s="26"/>
      <c r="G41" s="26"/>
    </row>
    <row r="42" spans="1:255" ht="12.75" customHeight="1" x14ac:dyDescent="0.25">
      <c r="A42" s="3"/>
      <c r="B42" s="11" t="s">
        <v>56</v>
      </c>
      <c r="C42" s="12" t="s">
        <v>57</v>
      </c>
      <c r="D42" s="79">
        <v>150</v>
      </c>
      <c r="E42" s="12" t="s">
        <v>38</v>
      </c>
      <c r="F42" s="26">
        <v>1000</v>
      </c>
      <c r="G42" s="26">
        <f>(D42*F42)</f>
        <v>150000</v>
      </c>
    </row>
    <row r="43" spans="1:255" ht="12.75" customHeight="1" x14ac:dyDescent="0.25">
      <c r="A43" s="3"/>
      <c r="B43" s="11" t="s">
        <v>58</v>
      </c>
      <c r="C43" s="12" t="s">
        <v>57</v>
      </c>
      <c r="D43" s="79">
        <v>150</v>
      </c>
      <c r="E43" s="12" t="s">
        <v>59</v>
      </c>
      <c r="F43" s="26">
        <v>1140</v>
      </c>
      <c r="G43" s="26">
        <f>(D43*F43)</f>
        <v>171000</v>
      </c>
    </row>
    <row r="44" spans="1:255" ht="12.75" customHeight="1" x14ac:dyDescent="0.25">
      <c r="A44" s="3"/>
      <c r="B44" s="77" t="s">
        <v>60</v>
      </c>
      <c r="C44" s="78"/>
      <c r="D44" s="78"/>
      <c r="E44" s="78"/>
      <c r="F44" s="26"/>
      <c r="G44" s="26"/>
    </row>
    <row r="45" spans="1:255" ht="12.75" customHeight="1" x14ac:dyDescent="0.25">
      <c r="A45" s="3"/>
      <c r="B45" s="11" t="s">
        <v>61</v>
      </c>
      <c r="C45" s="12" t="s">
        <v>57</v>
      </c>
      <c r="D45" s="79">
        <v>100</v>
      </c>
      <c r="E45" s="12" t="s">
        <v>62</v>
      </c>
      <c r="F45" s="26">
        <v>1180</v>
      </c>
      <c r="G45" s="26">
        <f>(D45*F45)</f>
        <v>118000</v>
      </c>
    </row>
    <row r="46" spans="1:255" ht="12.75" customHeight="1" x14ac:dyDescent="0.25">
      <c r="A46" s="3"/>
      <c r="B46" s="77" t="s">
        <v>63</v>
      </c>
      <c r="C46" s="78"/>
      <c r="D46" s="78"/>
      <c r="E46" s="78"/>
      <c r="F46" s="26"/>
      <c r="G46" s="26"/>
    </row>
    <row r="47" spans="1:255" ht="12.75" customHeight="1" x14ac:dyDescent="0.25">
      <c r="A47" s="3"/>
      <c r="B47" s="11" t="s">
        <v>64</v>
      </c>
      <c r="C47" s="12" t="s">
        <v>57</v>
      </c>
      <c r="D47" s="79">
        <v>1.5</v>
      </c>
      <c r="E47" s="12" t="s">
        <v>38</v>
      </c>
      <c r="F47" s="26">
        <v>56000</v>
      </c>
      <c r="G47" s="26">
        <f>(D47*F47)</f>
        <v>84000</v>
      </c>
    </row>
    <row r="48" spans="1:255" s="17" customFormat="1" ht="13.5" customHeight="1" x14ac:dyDescent="0.25">
      <c r="A48" s="22"/>
      <c r="B48" s="38" t="s">
        <v>65</v>
      </c>
      <c r="C48" s="51"/>
      <c r="D48" s="51"/>
      <c r="E48" s="51"/>
      <c r="F48" s="52"/>
      <c r="G48" s="53">
        <f>SUM(G41:G47)</f>
        <v>523000</v>
      </c>
      <c r="H48" s="18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ht="12" customHeight="1" x14ac:dyDescent="0.25">
      <c r="A49" s="3"/>
      <c r="B49" s="19"/>
      <c r="C49" s="19"/>
      <c r="D49" s="19"/>
      <c r="E49" s="58"/>
      <c r="F49" s="43"/>
      <c r="G49" s="43"/>
    </row>
    <row r="50" spans="1:255" ht="12" customHeight="1" x14ac:dyDescent="0.25">
      <c r="A50" s="3"/>
      <c r="B50" s="44" t="s">
        <v>66</v>
      </c>
      <c r="C50" s="59"/>
      <c r="D50" s="59"/>
      <c r="E50" s="59"/>
      <c r="F50" s="60"/>
      <c r="G50" s="60"/>
    </row>
    <row r="51" spans="1:255" ht="24" customHeight="1" x14ac:dyDescent="0.25">
      <c r="A51" s="3"/>
      <c r="B51" s="45" t="s">
        <v>67</v>
      </c>
      <c r="C51" s="46" t="s">
        <v>53</v>
      </c>
      <c r="D51" s="46" t="s">
        <v>54</v>
      </c>
      <c r="E51" s="45" t="s">
        <v>27</v>
      </c>
      <c r="F51" s="46" t="s">
        <v>28</v>
      </c>
      <c r="G51" s="45" t="s">
        <v>29</v>
      </c>
    </row>
    <row r="52" spans="1:255" ht="12.75" customHeight="1" x14ac:dyDescent="0.25">
      <c r="A52" s="3"/>
      <c r="B52" s="47" t="s">
        <v>49</v>
      </c>
      <c r="C52" s="80"/>
      <c r="D52" s="73"/>
      <c r="E52" s="48"/>
      <c r="F52" s="81"/>
      <c r="G52" s="73"/>
    </row>
    <row r="53" spans="1:255" s="17" customFormat="1" ht="13.5" customHeight="1" x14ac:dyDescent="0.25">
      <c r="A53" s="22"/>
      <c r="B53" s="38" t="s">
        <v>68</v>
      </c>
      <c r="C53" s="51"/>
      <c r="D53" s="51"/>
      <c r="E53" s="51"/>
      <c r="F53" s="52"/>
      <c r="G53" s="53"/>
      <c r="H53" s="18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ht="12" customHeight="1" x14ac:dyDescent="0.25">
      <c r="A54" s="3"/>
      <c r="B54" s="19"/>
      <c r="C54" s="19"/>
      <c r="D54" s="19"/>
      <c r="E54" s="19"/>
      <c r="F54" s="43"/>
      <c r="G54" s="43"/>
    </row>
    <row r="55" spans="1:255" ht="12" customHeight="1" x14ac:dyDescent="0.25">
      <c r="A55" s="3"/>
      <c r="B55" s="82" t="s">
        <v>69</v>
      </c>
      <c r="C55" s="83"/>
      <c r="D55" s="83"/>
      <c r="E55" s="83"/>
      <c r="F55" s="83"/>
      <c r="G55" s="84">
        <f>G27+G37+G48+G53+G32</f>
        <v>1578000</v>
      </c>
    </row>
    <row r="56" spans="1:255" ht="12" customHeight="1" x14ac:dyDescent="0.25">
      <c r="A56" s="3"/>
      <c r="B56" s="85" t="s">
        <v>70</v>
      </c>
      <c r="C56" s="23"/>
      <c r="D56" s="23"/>
      <c r="E56" s="23"/>
      <c r="F56" s="23"/>
      <c r="G56" s="86">
        <f>G55*0.05</f>
        <v>78900</v>
      </c>
    </row>
    <row r="57" spans="1:255" ht="12" customHeight="1" x14ac:dyDescent="0.25">
      <c r="A57" s="3"/>
      <c r="B57" s="87" t="s">
        <v>71</v>
      </c>
      <c r="C57" s="61"/>
      <c r="D57" s="61"/>
      <c r="E57" s="61"/>
      <c r="F57" s="61"/>
      <c r="G57" s="88">
        <f>G56+G55</f>
        <v>1656900</v>
      </c>
    </row>
    <row r="58" spans="1:255" ht="12" customHeight="1" x14ac:dyDescent="0.25">
      <c r="A58" s="3"/>
      <c r="B58" s="85" t="s">
        <v>72</v>
      </c>
      <c r="C58" s="23"/>
      <c r="D58" s="23"/>
      <c r="E58" s="23"/>
      <c r="F58" s="23"/>
      <c r="G58" s="86">
        <f>G12</f>
        <v>2000000</v>
      </c>
    </row>
    <row r="59" spans="1:255" ht="12" customHeight="1" x14ac:dyDescent="0.25">
      <c r="A59" s="3"/>
      <c r="B59" s="89" t="s">
        <v>73</v>
      </c>
      <c r="C59" s="90"/>
      <c r="D59" s="90"/>
      <c r="E59" s="90"/>
      <c r="F59" s="90"/>
      <c r="G59" s="91">
        <f>G58-G57</f>
        <v>343100</v>
      </c>
    </row>
    <row r="60" spans="1:255" ht="12" customHeight="1" x14ac:dyDescent="0.25">
      <c r="A60" s="3"/>
      <c r="B60" s="62" t="s">
        <v>74</v>
      </c>
      <c r="C60" s="63"/>
      <c r="D60" s="63"/>
      <c r="E60" s="63"/>
      <c r="F60" s="29"/>
      <c r="G60" s="30"/>
    </row>
    <row r="61" spans="1:255" ht="12.75" customHeight="1" thickBot="1" x14ac:dyDescent="0.3">
      <c r="A61" s="3"/>
      <c r="B61" s="64"/>
      <c r="C61" s="63"/>
      <c r="D61" s="63"/>
      <c r="E61" s="63"/>
      <c r="F61" s="29"/>
      <c r="G61" s="30"/>
    </row>
    <row r="62" spans="1:255" ht="12" customHeight="1" x14ac:dyDescent="0.25">
      <c r="A62" s="3"/>
      <c r="B62" s="92" t="s">
        <v>75</v>
      </c>
      <c r="C62" s="93"/>
      <c r="D62" s="93"/>
      <c r="E62" s="93"/>
      <c r="F62" s="94"/>
      <c r="G62" s="30"/>
    </row>
    <row r="63" spans="1:255" ht="12" customHeight="1" x14ac:dyDescent="0.25">
      <c r="A63" s="3"/>
      <c r="B63" s="95" t="s">
        <v>76</v>
      </c>
      <c r="C63" s="65"/>
      <c r="D63" s="65"/>
      <c r="E63" s="65"/>
      <c r="F63" s="96"/>
      <c r="G63" s="30"/>
    </row>
    <row r="64" spans="1:255" ht="12" customHeight="1" x14ac:dyDescent="0.25">
      <c r="A64" s="3"/>
      <c r="B64" s="95" t="s">
        <v>77</v>
      </c>
      <c r="C64" s="65"/>
      <c r="D64" s="65"/>
      <c r="E64" s="65"/>
      <c r="F64" s="96"/>
      <c r="G64" s="30"/>
    </row>
    <row r="65" spans="1:7" ht="12" customHeight="1" x14ac:dyDescent="0.25">
      <c r="A65" s="3"/>
      <c r="B65" s="95" t="s">
        <v>78</v>
      </c>
      <c r="C65" s="65"/>
      <c r="D65" s="65"/>
      <c r="E65" s="65"/>
      <c r="F65" s="96"/>
      <c r="G65" s="30"/>
    </row>
    <row r="66" spans="1:7" ht="12" customHeight="1" x14ac:dyDescent="0.25">
      <c r="A66" s="3"/>
      <c r="B66" s="95" t="s">
        <v>79</v>
      </c>
      <c r="C66" s="65"/>
      <c r="D66" s="65"/>
      <c r="E66" s="65"/>
      <c r="F66" s="96"/>
      <c r="G66" s="30"/>
    </row>
    <row r="67" spans="1:7" ht="12" customHeight="1" x14ac:dyDescent="0.25">
      <c r="A67" s="3"/>
      <c r="B67" s="95" t="s">
        <v>80</v>
      </c>
      <c r="C67" s="65"/>
      <c r="D67" s="65"/>
      <c r="E67" s="65"/>
      <c r="F67" s="96"/>
      <c r="G67" s="30"/>
    </row>
    <row r="68" spans="1:7" ht="12.75" customHeight="1" thickBot="1" x14ac:dyDescent="0.3">
      <c r="A68" s="3"/>
      <c r="B68" s="97" t="s">
        <v>81</v>
      </c>
      <c r="C68" s="98"/>
      <c r="D68" s="98"/>
      <c r="E68" s="98"/>
      <c r="F68" s="99"/>
      <c r="G68" s="30"/>
    </row>
    <row r="69" spans="1:7" ht="12.75" customHeight="1" x14ac:dyDescent="0.25">
      <c r="A69" s="3"/>
      <c r="B69" s="64"/>
      <c r="C69" s="65"/>
      <c r="D69" s="65"/>
      <c r="E69" s="65"/>
      <c r="F69" s="20"/>
      <c r="G69" s="30"/>
    </row>
    <row r="70" spans="1:7" ht="15" customHeight="1" x14ac:dyDescent="0.25">
      <c r="A70" s="3"/>
      <c r="B70" s="112" t="s">
        <v>82</v>
      </c>
      <c r="C70" s="113"/>
      <c r="D70" s="100"/>
      <c r="E70" s="66"/>
      <c r="F70" s="31"/>
      <c r="G70" s="30"/>
    </row>
    <row r="71" spans="1:7" ht="12" customHeight="1" x14ac:dyDescent="0.25">
      <c r="A71" s="3"/>
      <c r="B71" s="101" t="s">
        <v>67</v>
      </c>
      <c r="C71" s="102" t="s">
        <v>83</v>
      </c>
      <c r="D71" s="103" t="s">
        <v>84</v>
      </c>
      <c r="E71" s="66"/>
      <c r="F71" s="31"/>
      <c r="G71" s="30"/>
    </row>
    <row r="72" spans="1:7" ht="12" customHeight="1" x14ac:dyDescent="0.25">
      <c r="A72" s="3"/>
      <c r="B72" s="104" t="s">
        <v>85</v>
      </c>
      <c r="C72" s="105">
        <f>G27</f>
        <v>1015000</v>
      </c>
      <c r="D72" s="106">
        <f>(C72/C78)</f>
        <v>0.6125897760878749</v>
      </c>
      <c r="E72" s="66"/>
      <c r="F72" s="31"/>
      <c r="G72" s="30"/>
    </row>
    <row r="73" spans="1:7" ht="12" customHeight="1" x14ac:dyDescent="0.25">
      <c r="A73" s="3"/>
      <c r="B73" s="104" t="s">
        <v>86</v>
      </c>
      <c r="C73" s="107">
        <f>G32</f>
        <v>40000</v>
      </c>
      <c r="D73" s="106">
        <f>C73/C78</f>
        <v>2.414146900838916E-2</v>
      </c>
      <c r="E73" s="66"/>
      <c r="F73" s="31"/>
      <c r="G73" s="30"/>
    </row>
    <row r="74" spans="1:7" ht="12" customHeight="1" x14ac:dyDescent="0.25">
      <c r="A74" s="3"/>
      <c r="B74" s="104" t="s">
        <v>87</v>
      </c>
      <c r="C74" s="105">
        <f>G37</f>
        <v>0</v>
      </c>
      <c r="D74" s="106">
        <f>(C74/C78)</f>
        <v>0</v>
      </c>
      <c r="E74" s="66"/>
      <c r="F74" s="31"/>
      <c r="G74" s="30"/>
    </row>
    <row r="75" spans="1:7" ht="12" customHeight="1" x14ac:dyDescent="0.25">
      <c r="A75" s="3"/>
      <c r="B75" s="104" t="s">
        <v>52</v>
      </c>
      <c r="C75" s="105">
        <f>G48</f>
        <v>523000</v>
      </c>
      <c r="D75" s="106">
        <f>(C75/C78)</f>
        <v>0.31564970728468827</v>
      </c>
      <c r="E75" s="66"/>
      <c r="F75" s="31"/>
      <c r="G75" s="30"/>
    </row>
    <row r="76" spans="1:7" ht="12" customHeight="1" x14ac:dyDescent="0.25">
      <c r="A76" s="3"/>
      <c r="B76" s="104" t="s">
        <v>88</v>
      </c>
      <c r="C76" s="108">
        <v>0</v>
      </c>
      <c r="D76" s="106">
        <f>(C76/C78)</f>
        <v>0</v>
      </c>
      <c r="E76" s="67"/>
      <c r="F76" s="32"/>
      <c r="G76" s="30"/>
    </row>
    <row r="77" spans="1:7" ht="12" customHeight="1" x14ac:dyDescent="0.25">
      <c r="A77" s="3"/>
      <c r="B77" s="104" t="s">
        <v>89</v>
      </c>
      <c r="C77" s="108">
        <f>G56</f>
        <v>78900</v>
      </c>
      <c r="D77" s="106">
        <f>(C77/C78)</f>
        <v>4.7619047619047616E-2</v>
      </c>
      <c r="E77" s="67"/>
      <c r="F77" s="32"/>
      <c r="G77" s="30"/>
    </row>
    <row r="78" spans="1:7" ht="12.75" customHeight="1" x14ac:dyDescent="0.25">
      <c r="A78" s="3"/>
      <c r="B78" s="101" t="s">
        <v>90</v>
      </c>
      <c r="C78" s="109">
        <f>SUM(C72:C77)</f>
        <v>1656900</v>
      </c>
      <c r="D78" s="110">
        <f>SUM(D72:D77)</f>
        <v>1</v>
      </c>
      <c r="E78" s="67"/>
      <c r="F78" s="32"/>
      <c r="G78" s="30"/>
    </row>
    <row r="79" spans="1:7" ht="12" customHeight="1" x14ac:dyDescent="0.25">
      <c r="A79" s="3"/>
      <c r="B79" s="64"/>
      <c r="C79" s="63"/>
      <c r="D79" s="63"/>
      <c r="E79" s="63"/>
      <c r="F79" s="29"/>
      <c r="G79" s="30"/>
    </row>
    <row r="80" spans="1:7" ht="12.75" customHeight="1" x14ac:dyDescent="0.25">
      <c r="A80" s="3"/>
      <c r="B80" s="68"/>
      <c r="C80" s="63"/>
      <c r="D80" s="63"/>
      <c r="E80" s="63"/>
      <c r="F80" s="29"/>
      <c r="G80" s="30"/>
    </row>
    <row r="81" spans="1:7" ht="12" customHeight="1" x14ac:dyDescent="0.25">
      <c r="A81" s="3"/>
      <c r="B81" s="69"/>
      <c r="C81" s="70" t="s">
        <v>91</v>
      </c>
      <c r="D81" s="69"/>
      <c r="E81" s="69"/>
      <c r="F81" s="32"/>
      <c r="G81" s="30"/>
    </row>
    <row r="82" spans="1:7" ht="12" customHeight="1" x14ac:dyDescent="0.25">
      <c r="A82" s="3"/>
      <c r="B82" s="101" t="s">
        <v>92</v>
      </c>
      <c r="C82" s="111">
        <v>9000</v>
      </c>
      <c r="D82" s="111">
        <v>10000</v>
      </c>
      <c r="E82" s="111">
        <v>11000</v>
      </c>
      <c r="F82" s="33"/>
      <c r="G82" s="34"/>
    </row>
    <row r="83" spans="1:7" ht="12.75" customHeight="1" x14ac:dyDescent="0.25">
      <c r="A83" s="3"/>
      <c r="B83" s="101" t="s">
        <v>93</v>
      </c>
      <c r="C83" s="111">
        <f>C78/C82</f>
        <v>184.1</v>
      </c>
      <c r="D83" s="111">
        <f>(G57/D82)</f>
        <v>165.69</v>
      </c>
      <c r="E83" s="111">
        <f>C78/E82</f>
        <v>150.62727272727273</v>
      </c>
      <c r="F83" s="33"/>
      <c r="G83" s="34"/>
    </row>
    <row r="84" spans="1:7" ht="15.6" customHeight="1" x14ac:dyDescent="0.25">
      <c r="A84" s="3"/>
      <c r="B84" s="62" t="s">
        <v>94</v>
      </c>
      <c r="C84" s="65"/>
      <c r="D84" s="65"/>
      <c r="E84" s="65"/>
      <c r="F84" s="20"/>
      <c r="G84" s="20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2023-02-13T15:34:34Z</cp:lastPrinted>
  <dcterms:created xsi:type="dcterms:W3CDTF">2020-11-27T12:49:26Z</dcterms:created>
  <dcterms:modified xsi:type="dcterms:W3CDTF">2023-03-21T17:53:04Z</dcterms:modified>
  <cp:category/>
  <cp:contentStatus/>
</cp:coreProperties>
</file>