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Zanahoria Lasana" sheetId="1" r:id="rId1"/>
  </sheets>
  <calcPr calcId="152511"/>
</workbook>
</file>

<file path=xl/calcChain.xml><?xml version="1.0" encoding="utf-8"?>
<calcChain xmlns="http://schemas.openxmlformats.org/spreadsheetml/2006/main">
  <c r="G59" i="1" l="1"/>
  <c r="G44" i="1"/>
  <c r="G33" i="1"/>
  <c r="G49" i="1" l="1"/>
  <c r="G42" i="1"/>
  <c r="G63" i="1" l="1"/>
  <c r="G64" i="1" s="1"/>
  <c r="G58" i="1"/>
  <c r="G56" i="1"/>
  <c r="G54" i="1"/>
  <c r="G52" i="1"/>
  <c r="G51" i="1"/>
  <c r="G43" i="1"/>
  <c r="G41" i="1"/>
  <c r="G22" i="1"/>
  <c r="G23" i="1"/>
  <c r="G24" i="1"/>
  <c r="G25" i="1"/>
  <c r="G26" i="1"/>
  <c r="G27" i="1"/>
  <c r="G28" i="1"/>
  <c r="G29" i="1"/>
  <c r="G30" i="1"/>
  <c r="G31" i="1"/>
  <c r="G32" i="1"/>
  <c r="G21" i="1"/>
  <c r="G12" i="1" l="1"/>
  <c r="D93" i="1" l="1"/>
  <c r="C85" i="1" l="1"/>
  <c r="C86" i="1"/>
  <c r="C83" i="1"/>
  <c r="C87" i="1"/>
  <c r="C84" i="1" l="1"/>
  <c r="G69" i="1"/>
  <c r="G66" i="1" l="1"/>
  <c r="G67" i="1" s="1"/>
  <c r="C88" i="1" s="1"/>
  <c r="G68" i="1" l="1"/>
  <c r="D94" i="1" s="1"/>
  <c r="C89" i="1"/>
  <c r="D83" i="1" l="1"/>
  <c r="D84" i="1"/>
  <c r="C94" i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<sst xmlns="http://schemas.openxmlformats.org/spreadsheetml/2006/main" count="162" uniqueCount="112">
  <si>
    <t>RUBRO O CULTIVO</t>
  </si>
  <si>
    <t>ZANAHORIA</t>
  </si>
  <si>
    <t>VARIEDAD</t>
  </si>
  <si>
    <t>Corriente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</si>
  <si>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</si>
  <si>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</si>
  <si>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</si>
  <si>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</si>
  <si>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</si>
  <si>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</si>
  <si>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</si>
  <si>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</si>
  <si>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</si>
  <si>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</si>
  <si>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REGIONAL</t>
  </si>
  <si>
    <t>COMUNA/LOCALIDAD</t>
  </si>
  <si>
    <t>CALAMA  / Localidad Lasana</t>
  </si>
  <si>
    <t>FECHA DE COSECHA</t>
  </si>
  <si>
    <t>Marzo-Agosto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</si>
  <si>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</si>
  <si>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</si>
  <si>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</si>
  <si>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</si>
  <si>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</si>
  <si>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</si>
  <si>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</si>
  <si>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</si>
  <si>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</si>
  <si>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</si>
  <si>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</si>
  <si>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</si>
  <si>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</si>
  <si>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 xml:space="preserve">Agosto </t>
  </si>
  <si>
    <t>Nivelación y trazado de eras</t>
  </si>
  <si>
    <t xml:space="preserve">Septiembre </t>
  </si>
  <si>
    <t>Rayado</t>
  </si>
  <si>
    <t>Siembra</t>
  </si>
  <si>
    <t xml:space="preserve"> JH </t>
  </si>
  <si>
    <t>Riego</t>
  </si>
  <si>
    <t>Control químico malezas  y gusano cortador</t>
  </si>
  <si>
    <t>Raleo de plantas, segundo control malezas</t>
  </si>
  <si>
    <t>Control Pulgón</t>
  </si>
  <si>
    <t xml:space="preserve">Noviembre </t>
  </si>
  <si>
    <t>Agua riego/Celador</t>
  </si>
  <si>
    <t xml:space="preserve">Octubre </t>
  </si>
  <si>
    <t>Fertilización</t>
  </si>
  <si>
    <t>Cosecha</t>
  </si>
  <si>
    <t xml:space="preserve">Marzo </t>
  </si>
  <si>
    <t>Lavado y envasado</t>
  </si>
  <si>
    <t>Subtotal Jornadas Hombre</t>
  </si>
  <si>
    <t>JORNADAS ANIMAL</t>
  </si>
  <si>
    <t xml:space="preserve"> </t>
  </si>
  <si>
    <t>Tapado</t>
  </si>
  <si>
    <t>MAQUINARIA</t>
  </si>
  <si>
    <t>Aradura</t>
  </si>
  <si>
    <t>JM</t>
  </si>
  <si>
    <t>Limpieza de rastrojos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</si>
  <si>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</si>
  <si>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</si>
  <si>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</si>
  <si>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</si>
  <si>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</si>
  <si>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</si>
  <si>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</si>
  <si>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</si>
  <si>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</si>
  <si>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 xml:space="preserve">Urea </t>
  </si>
  <si>
    <t>SC</t>
  </si>
  <si>
    <t>Noviembre</t>
  </si>
  <si>
    <t>Guano</t>
  </si>
  <si>
    <t>HERBICIDAS</t>
  </si>
  <si>
    <t>Específico</t>
  </si>
  <si>
    <t>KG</t>
  </si>
  <si>
    <t>Octubre</t>
  </si>
  <si>
    <t>FUNGICIDAS</t>
  </si>
  <si>
    <t>INSECTICIDAS</t>
  </si>
  <si>
    <t>Insecticida</t>
  </si>
  <si>
    <t>LTS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</si>
  <si>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</si>
  <si>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</si>
  <si>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</si>
  <si>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</si>
  <si>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</si>
  <si>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</si>
  <si>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</si>
  <si>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</si>
  <si>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</si>
  <si>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</si>
  <si>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</si>
  <si>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</si>
  <si>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</si>
  <si>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</si>
  <si>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</si>
  <si>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</si>
  <si>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</si>
  <si>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</si>
  <si>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</si>
  <si>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</si>
  <si>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</si>
  <si>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</si>
  <si>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</si>
  <si>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</si>
  <si>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</si>
  <si>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</si>
  <si>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</si>
  <si>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</si>
  <si>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</si>
  <si>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</si>
  <si>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</si>
  <si>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</si>
  <si>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 xml:space="preserve">Septiembre-Diciembre </t>
  </si>
  <si>
    <t>RENDIMIENTO (Unidades(sacos de 25kg)/ha)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</si>
</sst>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right" wrapText="1"/>
    </xf>
    <xf numFmtId="3" fontId="4" fillId="0" borderId="6" xfId="0" applyNumberFormat="1" applyFont="1" applyFill="1" applyBorder="1" applyAlignment="1">
      <alignment horizontal="right" wrapText="1"/>
    </xf>
    <xf numFmtId="49" fontId="20" fillId="0" borderId="51" xfId="0" applyNumberFormat="1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 wrapText="1"/>
    </xf>
    <xf numFmtId="3" fontId="4" fillId="0" borderId="51" xfId="0" applyNumberFormat="1" applyFont="1" applyFill="1" applyBorder="1" applyAlignment="1">
      <alignment horizontal="center"/>
    </xf>
    <xf numFmtId="49" fontId="20" fillId="0" borderId="51" xfId="0" applyNumberFormat="1" applyFont="1" applyFill="1" applyBorder="1" applyAlignment="1">
      <alignment horizontal="left"/>
    </xf>
    <xf numFmtId="49" fontId="4" fillId="0" borderId="51" xfId="0" applyNumberFormat="1" applyFont="1" applyFill="1" applyBorder="1" applyAlignment="1">
      <alignment horizontal="center"/>
    </xf>
    <xf numFmtId="0" fontId="4" fillId="0" borderId="51" xfId="0" applyNumberFormat="1" applyFont="1" applyFill="1" applyBorder="1" applyAlignment="1">
      <alignment horizontal="center"/>
    </xf>
    <xf numFmtId="49" fontId="4" fillId="0" borderId="51" xfId="0" applyNumberFormat="1" applyFont="1" applyFill="1" applyBorder="1" applyAlignment="1">
      <alignment horizontal="left"/>
    </xf>
    <xf numFmtId="0" fontId="4" fillId="0" borderId="51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5"/>
  <sheetViews>
    <sheetView showGridLines="0" tabSelected="1" workbookViewId="0">
      <selection activeCell="J9" sqref="J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8" customWidth="1"/>
    <col min="8" max="248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5"/>
    </row>
    <row r="2" spans="1:7" ht="15" customHeight="1" x14ac:dyDescent="0.25">
      <c r="A2" s="2"/>
      <c r="B2" s="2"/>
      <c r="C2" s="2"/>
      <c r="D2" s="2"/>
      <c r="E2" s="2"/>
      <c r="F2" s="2"/>
      <c r="G2" s="95"/>
    </row>
    <row r="3" spans="1:7" ht="15" customHeight="1" x14ac:dyDescent="0.25">
      <c r="A3" s="2"/>
      <c r="B3" s="2"/>
      <c r="C3" s="2"/>
      <c r="D3" s="2"/>
      <c r="E3" s="2"/>
      <c r="F3" s="2"/>
      <c r="G3" s="95"/>
    </row>
    <row r="4" spans="1:7" ht="15" customHeight="1" x14ac:dyDescent="0.25">
      <c r="A4" s="2"/>
      <c r="B4" s="2"/>
      <c r="C4" s="2"/>
      <c r="D4" s="2"/>
      <c r="E4" s="2"/>
      <c r="F4" s="2"/>
      <c r="G4" s="95"/>
    </row>
    <row r="5" spans="1:7" ht="15" customHeight="1" x14ac:dyDescent="0.25">
      <c r="A5" s="2"/>
      <c r="B5" s="2"/>
      <c r="C5" s="2"/>
      <c r="D5" s="2"/>
      <c r="E5" s="2"/>
      <c r="F5" s="2"/>
      <c r="G5" s="95"/>
    </row>
    <row r="6" spans="1:7" ht="15" customHeight="1" x14ac:dyDescent="0.25">
      <c r="A6" s="2"/>
      <c r="B6" s="2"/>
      <c r="C6" s="2"/>
      <c r="D6" s="2"/>
      <c r="E6" s="2"/>
      <c r="F6" s="2"/>
      <c r="G6" s="95"/>
    </row>
    <row r="7" spans="1:7" ht="15" customHeight="1" x14ac:dyDescent="0.25">
      <c r="A7" s="2"/>
      <c r="B7" s="2"/>
      <c r="C7" s="2"/>
      <c r="D7" s="2"/>
      <c r="E7" s="2"/>
      <c r="F7" s="2"/>
      <c r="G7" s="95"/>
    </row>
    <row r="8" spans="1:7" ht="15" customHeight="1" x14ac:dyDescent="0.25">
      <c r="A8" s="2"/>
      <c r="B8" s="3"/>
      <c r="C8" s="4"/>
      <c r="D8" s="2"/>
      <c r="E8" s="4"/>
      <c r="F8" s="4"/>
      <c r="G8" s="96"/>
    </row>
    <row r="9" spans="1:7" ht="26.25" customHeight="1" x14ac:dyDescent="0.25">
      <c r="A9" s="5"/>
      <c r="B9" s="6" t="s">
        <v>0</v>
      </c>
      <c r="C9" s="131" t="s">
        <v>1</v>
      </c>
      <c r="D9" s="7"/>
      <c r="E9" s="138" t="s">
        <v>111</v>
      </c>
      <c r="F9" s="139"/>
      <c r="G9" s="130">
        <v>650</v>
      </c>
    </row>
    <row r="10" spans="1:7" ht="18" customHeight="1" x14ac:dyDescent="0.25">
      <c r="A10" s="5"/>
      <c r="B10" s="8" t="s">
        <v>2</v>
      </c>
      <c r="C10" s="132" t="s">
        <v>3</v>
      </c>
      <c r="D10" s="9"/>
      <c r="E10" s="140" t="s">
        <v>4</v>
      </c>
      <c r="F10" s="141"/>
      <c r="G10" s="137">
        <v>45017</v>
      </c>
    </row>
    <row r="11" spans="1:7" ht="18" customHeight="1" x14ac:dyDescent="0.25">
      <c r="A11" s="5"/>
      <c r="B11" s="8" t="s">
        <v>5</v>
      </c>
      <c r="C11" s="133" t="s">
        <v>6</v>
      </c>
      <c r="D11" s="9"/>
      <c r="E11" s="140" t="s">
        <v>7</v>
      </c>
      <c r="F11" s="141"/>
      <c r="G11" s="167">
        <v>14000</v>
      </c>
    </row>
    <row r="12" spans="1:7" ht="11.25" customHeight="1" x14ac:dyDescent="0.25">
      <c r="A12" s="5"/>
      <c r="B12" s="8" t="s">
        <v>8</v>
      </c>
      <c r="C12" s="134" t="s">
        <v>9</v>
      </c>
      <c r="D12" s="9"/>
      <c r="E12" s="12" t="s">
        <v>10</v>
      </c>
      <c r="F12" s="13"/>
      <c r="G12" s="136">
        <f>G9*G11</f>
        <v>9100000</v>
      </c>
    </row>
    <row r="13" spans="1:7" ht="11.25" customHeight="1" x14ac:dyDescent="0.25">
      <c r="A13" s="5"/>
      <c r="B13" s="8" t="s">
        <v>11</v>
      </c>
      <c r="C13" s="132" t="s">
        <v>12</v>
      </c>
      <c r="D13" s="9"/>
      <c r="E13" s="140" t="s">
        <v>13</v>
      </c>
      <c r="F13" s="141"/>
      <c r="G13" s="10" t="s">
        <v>14</v>
      </c>
    </row>
    <row r="14" spans="1:7" ht="43.5" customHeight="1" x14ac:dyDescent="0.25">
      <c r="A14" s="5"/>
      <c r="B14" s="8" t="s">
        <v>15</v>
      </c>
      <c r="C14" s="134" t="s">
        <v>16</v>
      </c>
      <c r="D14" s="9"/>
      <c r="E14" s="140" t="s">
        <v>17</v>
      </c>
      <c r="F14" s="141"/>
      <c r="G14" s="10" t="s">
        <v>18</v>
      </c>
    </row>
    <row r="15" spans="1:7" ht="25.5" customHeight="1" x14ac:dyDescent="0.25">
      <c r="A15" s="5"/>
      <c r="B15" s="8" t="s">
        <v>19</v>
      </c>
      <c r="C15" s="135">
        <v>44742</v>
      </c>
      <c r="D15" s="9"/>
      <c r="E15" s="142" t="s">
        <v>20</v>
      </c>
      <c r="F15" s="143"/>
      <c r="G15" s="11" t="s">
        <v>21</v>
      </c>
    </row>
    <row r="16" spans="1:7" ht="12" customHeight="1" x14ac:dyDescent="0.25">
      <c r="A16" s="2"/>
      <c r="B16" s="14"/>
      <c r="C16" s="15"/>
      <c r="D16" s="16"/>
      <c r="E16" s="17"/>
      <c r="F16" s="17"/>
      <c r="G16" s="97"/>
    </row>
    <row r="17" spans="1:7" ht="12" customHeight="1" x14ac:dyDescent="0.25">
      <c r="A17" s="18"/>
      <c r="B17" s="144" t="s">
        <v>22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19"/>
      <c r="C18" s="20"/>
      <c r="D18" s="20"/>
      <c r="E18" s="20"/>
      <c r="F18" s="21"/>
      <c r="G18" s="98"/>
    </row>
    <row r="19" spans="1:7" ht="12" customHeight="1" x14ac:dyDescent="0.25">
      <c r="A19" s="5"/>
      <c r="B19" s="22" t="s">
        <v>23</v>
      </c>
      <c r="C19" s="23"/>
      <c r="D19" s="24"/>
      <c r="E19" s="24"/>
      <c r="F19" s="24"/>
      <c r="G19" s="99"/>
    </row>
    <row r="20" spans="1:7" ht="24" customHeight="1" x14ac:dyDescent="0.25">
      <c r="A20" s="18"/>
      <c r="B20" s="25" t="s">
        <v>24</v>
      </c>
      <c r="C20" s="25" t="s">
        <v>25</v>
      </c>
      <c r="D20" s="25" t="s">
        <v>26</v>
      </c>
      <c r="E20" s="25" t="s">
        <v>27</v>
      </c>
      <c r="F20" s="25" t="s">
        <v>28</v>
      </c>
      <c r="G20" s="25" t="s">
        <v>29</v>
      </c>
    </row>
    <row r="21" spans="1:7" ht="12.75" customHeight="1" x14ac:dyDescent="0.25">
      <c r="A21" s="18"/>
      <c r="B21" s="151" t="s">
        <v>30</v>
      </c>
      <c r="C21" s="152" t="s">
        <v>31</v>
      </c>
      <c r="D21" s="153">
        <v>4</v>
      </c>
      <c r="E21" s="152" t="s">
        <v>32</v>
      </c>
      <c r="F21" s="154">
        <v>30000</v>
      </c>
      <c r="G21" s="154">
        <f>F21*D21</f>
        <v>120000</v>
      </c>
    </row>
    <row r="22" spans="1:7" ht="12.75" customHeight="1" x14ac:dyDescent="0.25">
      <c r="A22" s="18"/>
      <c r="B22" s="151" t="s">
        <v>33</v>
      </c>
      <c r="C22" s="152" t="s">
        <v>31</v>
      </c>
      <c r="D22" s="153">
        <v>8</v>
      </c>
      <c r="E22" s="152" t="s">
        <v>34</v>
      </c>
      <c r="F22" s="154">
        <v>30000</v>
      </c>
      <c r="G22" s="154">
        <f t="shared" ref="G22:G32" si="0">F22*D22</f>
        <v>240000</v>
      </c>
    </row>
    <row r="23" spans="1:7" ht="12.75" customHeight="1" x14ac:dyDescent="0.25">
      <c r="A23" s="18"/>
      <c r="B23" s="151" t="s">
        <v>35</v>
      </c>
      <c r="C23" s="152" t="s">
        <v>31</v>
      </c>
      <c r="D23" s="155">
        <v>1</v>
      </c>
      <c r="E23" s="152" t="s">
        <v>34</v>
      </c>
      <c r="F23" s="154">
        <v>30000</v>
      </c>
      <c r="G23" s="154">
        <f t="shared" si="0"/>
        <v>30000</v>
      </c>
    </row>
    <row r="24" spans="1:7" ht="12.75" customHeight="1" x14ac:dyDescent="0.25">
      <c r="A24" s="18"/>
      <c r="B24" s="151" t="s">
        <v>36</v>
      </c>
      <c r="C24" s="152" t="s">
        <v>37</v>
      </c>
      <c r="D24" s="153">
        <v>1</v>
      </c>
      <c r="E24" s="152" t="s">
        <v>34</v>
      </c>
      <c r="F24" s="154">
        <v>30000</v>
      </c>
      <c r="G24" s="154">
        <f t="shared" si="0"/>
        <v>30000</v>
      </c>
    </row>
    <row r="25" spans="1:7" ht="12.75" customHeight="1" x14ac:dyDescent="0.25">
      <c r="A25" s="18"/>
      <c r="B25" s="151" t="s">
        <v>38</v>
      </c>
      <c r="C25" s="152" t="s">
        <v>37</v>
      </c>
      <c r="D25" s="153">
        <v>25</v>
      </c>
      <c r="E25" s="152" t="s">
        <v>34</v>
      </c>
      <c r="F25" s="154">
        <v>30000</v>
      </c>
      <c r="G25" s="154">
        <f t="shared" si="0"/>
        <v>750000</v>
      </c>
    </row>
    <row r="26" spans="1:7" ht="12.75" customHeight="1" x14ac:dyDescent="0.25">
      <c r="A26" s="18"/>
      <c r="B26" s="151" t="s">
        <v>39</v>
      </c>
      <c r="C26" s="152" t="s">
        <v>37</v>
      </c>
      <c r="D26" s="155">
        <v>1</v>
      </c>
      <c r="E26" s="152" t="s">
        <v>34</v>
      </c>
      <c r="F26" s="154">
        <v>30000</v>
      </c>
      <c r="G26" s="154">
        <f t="shared" si="0"/>
        <v>30000</v>
      </c>
    </row>
    <row r="27" spans="1:7" ht="12.75" customHeight="1" x14ac:dyDescent="0.25">
      <c r="A27" s="18"/>
      <c r="B27" s="151" t="s">
        <v>40</v>
      </c>
      <c r="C27" s="152" t="s">
        <v>37</v>
      </c>
      <c r="D27" s="153">
        <v>12</v>
      </c>
      <c r="E27" s="152" t="s">
        <v>34</v>
      </c>
      <c r="F27" s="154">
        <v>30000</v>
      </c>
      <c r="G27" s="154">
        <f t="shared" si="0"/>
        <v>360000</v>
      </c>
    </row>
    <row r="28" spans="1:7" ht="12.75" customHeight="1" x14ac:dyDescent="0.25">
      <c r="A28" s="18"/>
      <c r="B28" s="151" t="s">
        <v>41</v>
      </c>
      <c r="C28" s="152" t="s">
        <v>37</v>
      </c>
      <c r="D28" s="153">
        <v>1</v>
      </c>
      <c r="E28" s="152" t="s">
        <v>42</v>
      </c>
      <c r="F28" s="154">
        <v>30000</v>
      </c>
      <c r="G28" s="154">
        <f t="shared" si="0"/>
        <v>30000</v>
      </c>
    </row>
    <row r="29" spans="1:7" ht="12.75" customHeight="1" x14ac:dyDescent="0.25">
      <c r="A29" s="18"/>
      <c r="B29" s="151" t="s">
        <v>43</v>
      </c>
      <c r="C29" s="152" t="s">
        <v>31</v>
      </c>
      <c r="D29" s="155">
        <v>10.8</v>
      </c>
      <c r="E29" s="152" t="s">
        <v>44</v>
      </c>
      <c r="F29" s="154">
        <v>30000</v>
      </c>
      <c r="G29" s="154">
        <f t="shared" si="0"/>
        <v>324000</v>
      </c>
    </row>
    <row r="30" spans="1:7" ht="12.75" customHeight="1" x14ac:dyDescent="0.25">
      <c r="A30" s="18"/>
      <c r="B30" s="151" t="s">
        <v>45</v>
      </c>
      <c r="C30" s="152" t="s">
        <v>37</v>
      </c>
      <c r="D30" s="153">
        <v>1</v>
      </c>
      <c r="E30" s="152" t="s">
        <v>42</v>
      </c>
      <c r="F30" s="154">
        <v>30000</v>
      </c>
      <c r="G30" s="154">
        <f t="shared" si="0"/>
        <v>30000</v>
      </c>
    </row>
    <row r="31" spans="1:7" ht="15.75" customHeight="1" x14ac:dyDescent="0.25">
      <c r="A31" s="18"/>
      <c r="B31" s="151" t="s">
        <v>46</v>
      </c>
      <c r="C31" s="152" t="s">
        <v>37</v>
      </c>
      <c r="D31" s="153">
        <v>12</v>
      </c>
      <c r="E31" s="152" t="s">
        <v>47</v>
      </c>
      <c r="F31" s="154">
        <v>30000</v>
      </c>
      <c r="G31" s="154">
        <f t="shared" si="0"/>
        <v>360000</v>
      </c>
    </row>
    <row r="32" spans="1:7" ht="12.75" customHeight="1" x14ac:dyDescent="0.25">
      <c r="A32" s="18"/>
      <c r="B32" s="151" t="s">
        <v>48</v>
      </c>
      <c r="C32" s="152" t="s">
        <v>37</v>
      </c>
      <c r="D32" s="153">
        <v>12</v>
      </c>
      <c r="E32" s="152" t="s">
        <v>47</v>
      </c>
      <c r="F32" s="154">
        <v>30000</v>
      </c>
      <c r="G32" s="154">
        <f t="shared" si="0"/>
        <v>360000</v>
      </c>
    </row>
    <row r="33" spans="1:7" ht="12.75" customHeight="1" x14ac:dyDescent="0.25">
      <c r="A33" s="18"/>
      <c r="B33" s="26" t="s">
        <v>49</v>
      </c>
      <c r="C33" s="27"/>
      <c r="D33" s="27"/>
      <c r="E33" s="27"/>
      <c r="F33" s="28"/>
      <c r="G33" s="123">
        <f>G21+G22+G23+G24+G25+G26+G27+G28+G29+G30+G31+G32</f>
        <v>2664000</v>
      </c>
    </row>
    <row r="34" spans="1:7" ht="12" customHeight="1" x14ac:dyDescent="0.25">
      <c r="A34" s="2"/>
      <c r="B34" s="19"/>
      <c r="C34" s="21"/>
      <c r="D34" s="21"/>
      <c r="E34" s="21"/>
      <c r="F34" s="29"/>
      <c r="G34" s="100"/>
    </row>
    <row r="35" spans="1:7" ht="12" customHeight="1" x14ac:dyDescent="0.25">
      <c r="A35" s="5"/>
      <c r="B35" s="30" t="s">
        <v>50</v>
      </c>
      <c r="C35" s="31"/>
      <c r="D35" s="32"/>
      <c r="E35" s="32"/>
      <c r="F35" s="33"/>
      <c r="G35" s="101"/>
    </row>
    <row r="36" spans="1:7" ht="24" customHeight="1" x14ac:dyDescent="0.25">
      <c r="A36" s="5"/>
      <c r="B36" s="34" t="s">
        <v>24</v>
      </c>
      <c r="C36" s="35" t="s">
        <v>25</v>
      </c>
      <c r="D36" s="35" t="s">
        <v>26</v>
      </c>
      <c r="E36" s="34" t="s">
        <v>51</v>
      </c>
      <c r="F36" s="35" t="s">
        <v>28</v>
      </c>
      <c r="G36" s="34" t="s">
        <v>29</v>
      </c>
    </row>
    <row r="37" spans="1:7" ht="12" customHeight="1" x14ac:dyDescent="0.25">
      <c r="A37" s="5"/>
      <c r="B37" s="36"/>
      <c r="C37" s="37"/>
      <c r="D37" s="37"/>
      <c r="E37" s="37"/>
      <c r="F37" s="38"/>
      <c r="G37" s="125"/>
    </row>
    <row r="38" spans="1:7" ht="12" customHeight="1" x14ac:dyDescent="0.25">
      <c r="A38" s="5"/>
      <c r="B38" s="39"/>
      <c r="C38" s="40"/>
      <c r="D38" s="40"/>
      <c r="E38" s="40"/>
      <c r="F38" s="41"/>
      <c r="G38" s="102"/>
    </row>
    <row r="39" spans="1:7" ht="12" customHeight="1" x14ac:dyDescent="0.25">
      <c r="A39" s="2"/>
      <c r="B39" s="30" t="s">
        <v>53</v>
      </c>
      <c r="C39" s="31"/>
      <c r="D39" s="32"/>
      <c r="E39" s="32"/>
      <c r="F39" s="33"/>
      <c r="G39" s="101"/>
    </row>
    <row r="40" spans="1:7" ht="12" customHeight="1" x14ac:dyDescent="0.25">
      <c r="A40" s="5"/>
      <c r="B40" s="42" t="s">
        <v>24</v>
      </c>
      <c r="C40" s="42" t="s">
        <v>25</v>
      </c>
      <c r="D40" s="42" t="s">
        <v>26</v>
      </c>
      <c r="E40" s="42" t="s">
        <v>27</v>
      </c>
      <c r="F40" s="43" t="s">
        <v>28</v>
      </c>
      <c r="G40" s="42" t="s">
        <v>29</v>
      </c>
    </row>
    <row r="41" spans="1:7" ht="24" customHeight="1" x14ac:dyDescent="0.25">
      <c r="A41" s="5"/>
      <c r="B41" s="151" t="s">
        <v>54</v>
      </c>
      <c r="C41" s="152" t="s">
        <v>55</v>
      </c>
      <c r="D41" s="156">
        <v>1</v>
      </c>
      <c r="E41" s="157" t="s">
        <v>34</v>
      </c>
      <c r="F41" s="158">
        <v>200000</v>
      </c>
      <c r="G41" s="154">
        <f t="shared" ref="G41:G43" si="1">F41*D41</f>
        <v>200000</v>
      </c>
    </row>
    <row r="42" spans="1:7" ht="12.75" customHeight="1" x14ac:dyDescent="0.25">
      <c r="A42" s="18"/>
      <c r="B42" s="151" t="s">
        <v>52</v>
      </c>
      <c r="C42" s="152" t="s">
        <v>55</v>
      </c>
      <c r="D42" s="156">
        <v>1</v>
      </c>
      <c r="E42" s="157" t="s">
        <v>110</v>
      </c>
      <c r="F42" s="158">
        <v>200000</v>
      </c>
      <c r="G42" s="154">
        <f t="shared" si="1"/>
        <v>200000</v>
      </c>
    </row>
    <row r="43" spans="1:7" ht="12.75" customHeight="1" x14ac:dyDescent="0.25">
      <c r="A43" s="18"/>
      <c r="B43" s="151" t="s">
        <v>56</v>
      </c>
      <c r="C43" s="152" t="s">
        <v>55</v>
      </c>
      <c r="D43" s="156">
        <v>1</v>
      </c>
      <c r="E43" s="157" t="s">
        <v>34</v>
      </c>
      <c r="F43" s="158">
        <v>200000</v>
      </c>
      <c r="G43" s="154">
        <f t="shared" si="1"/>
        <v>200000</v>
      </c>
    </row>
    <row r="44" spans="1:7" ht="12.75" customHeight="1" x14ac:dyDescent="0.25">
      <c r="A44" s="5"/>
      <c r="B44" s="44" t="s">
        <v>57</v>
      </c>
      <c r="C44" s="45"/>
      <c r="D44" s="45"/>
      <c r="E44" s="45"/>
      <c r="F44" s="45"/>
      <c r="G44" s="124">
        <f>SUM(G41:G43)</f>
        <v>600000</v>
      </c>
    </row>
    <row r="45" spans="1:7" ht="12" customHeight="1" x14ac:dyDescent="0.25">
      <c r="A45" s="2"/>
      <c r="B45" s="39"/>
      <c r="C45" s="40"/>
      <c r="D45" s="40"/>
      <c r="E45" s="40"/>
      <c r="F45" s="41"/>
      <c r="G45" s="102"/>
    </row>
    <row r="46" spans="1:7" ht="12" customHeight="1" x14ac:dyDescent="0.25">
      <c r="A46" s="5"/>
      <c r="B46" s="30" t="s">
        <v>58</v>
      </c>
      <c r="C46" s="31"/>
      <c r="D46" s="32"/>
      <c r="E46" s="32"/>
      <c r="F46" s="33"/>
      <c r="G46" s="101"/>
    </row>
    <row r="47" spans="1:7" ht="24" customHeight="1" x14ac:dyDescent="0.25">
      <c r="A47" s="5"/>
      <c r="B47" s="93" t="s">
        <v>59</v>
      </c>
      <c r="C47" s="93" t="s">
        <v>60</v>
      </c>
      <c r="D47" s="93" t="s">
        <v>61</v>
      </c>
      <c r="E47" s="93" t="s">
        <v>27</v>
      </c>
      <c r="F47" s="93" t="s">
        <v>28</v>
      </c>
      <c r="G47" s="103" t="s">
        <v>29</v>
      </c>
    </row>
    <row r="48" spans="1:7" ht="12.75" customHeight="1" x14ac:dyDescent="0.25">
      <c r="A48" s="56"/>
      <c r="B48" s="159" t="s">
        <v>62</v>
      </c>
      <c r="C48" s="160"/>
      <c r="D48" s="161"/>
      <c r="E48" s="160"/>
      <c r="F48" s="160"/>
      <c r="G48" s="161"/>
    </row>
    <row r="49" spans="1:7" ht="12.75" customHeight="1" x14ac:dyDescent="0.25">
      <c r="A49" s="56"/>
      <c r="B49" s="162" t="s">
        <v>63</v>
      </c>
      <c r="C49" s="163" t="s">
        <v>64</v>
      </c>
      <c r="D49" s="164">
        <v>12</v>
      </c>
      <c r="E49" s="163" t="s">
        <v>34</v>
      </c>
      <c r="F49" s="161">
        <v>80000</v>
      </c>
      <c r="G49" s="154">
        <f>F49*D49</f>
        <v>960000</v>
      </c>
    </row>
    <row r="50" spans="1:7" ht="12.75" customHeight="1" x14ac:dyDescent="0.25">
      <c r="A50" s="56"/>
      <c r="B50" s="165" t="s">
        <v>65</v>
      </c>
      <c r="C50" s="166"/>
      <c r="D50" s="166"/>
      <c r="E50" s="166"/>
      <c r="F50" s="161"/>
      <c r="G50" s="161"/>
    </row>
    <row r="51" spans="1:7" ht="12.75" customHeight="1" x14ac:dyDescent="0.25">
      <c r="A51" s="56"/>
      <c r="B51" s="165" t="s">
        <v>66</v>
      </c>
      <c r="C51" s="163" t="s">
        <v>67</v>
      </c>
      <c r="D51" s="164">
        <v>4</v>
      </c>
      <c r="E51" s="163" t="s">
        <v>68</v>
      </c>
      <c r="F51" s="161">
        <v>65250</v>
      </c>
      <c r="G51" s="154">
        <f t="shared" ref="G51:G52" si="2">F51*D51</f>
        <v>261000</v>
      </c>
    </row>
    <row r="52" spans="1:7" ht="12.75" customHeight="1" x14ac:dyDescent="0.25">
      <c r="A52" s="56"/>
      <c r="B52" s="165" t="s">
        <v>69</v>
      </c>
      <c r="C52" s="163" t="s">
        <v>109</v>
      </c>
      <c r="D52" s="164">
        <v>30</v>
      </c>
      <c r="E52" s="163" t="s">
        <v>34</v>
      </c>
      <c r="F52" s="161">
        <v>80000</v>
      </c>
      <c r="G52" s="154">
        <f t="shared" si="2"/>
        <v>2400000</v>
      </c>
    </row>
    <row r="53" spans="1:7" ht="12.75" customHeight="1" x14ac:dyDescent="0.25">
      <c r="A53" s="56"/>
      <c r="B53" s="165" t="s">
        <v>70</v>
      </c>
      <c r="C53" s="166"/>
      <c r="D53" s="166"/>
      <c r="E53" s="166"/>
      <c r="F53" s="161"/>
      <c r="G53" s="161"/>
    </row>
    <row r="54" spans="1:7" ht="12.75" customHeight="1" x14ac:dyDescent="0.25">
      <c r="A54" s="56"/>
      <c r="B54" s="162" t="s">
        <v>71</v>
      </c>
      <c r="C54" s="163" t="s">
        <v>72</v>
      </c>
      <c r="D54" s="164">
        <v>2</v>
      </c>
      <c r="E54" s="163" t="s">
        <v>73</v>
      </c>
      <c r="F54" s="161">
        <v>60000</v>
      </c>
      <c r="G54" s="154">
        <f t="shared" ref="G54" si="3">F54*D54</f>
        <v>120000</v>
      </c>
    </row>
    <row r="55" spans="1:7" ht="12.75" customHeight="1" x14ac:dyDescent="0.25">
      <c r="A55" s="56"/>
      <c r="B55" s="165" t="s">
        <v>74</v>
      </c>
      <c r="C55" s="163"/>
      <c r="D55" s="164"/>
      <c r="E55" s="163"/>
      <c r="F55" s="161"/>
      <c r="G55" s="161"/>
    </row>
    <row r="56" spans="1:7" ht="12.75" customHeight="1" x14ac:dyDescent="0.25">
      <c r="A56" s="56"/>
      <c r="B56" s="165" t="s">
        <v>71</v>
      </c>
      <c r="C56" s="166" t="s">
        <v>72</v>
      </c>
      <c r="D56" s="166">
        <v>36</v>
      </c>
      <c r="E56" s="166" t="s">
        <v>44</v>
      </c>
      <c r="F56" s="161">
        <v>7480</v>
      </c>
      <c r="G56" s="154">
        <f t="shared" ref="G56" si="4">F56*D56</f>
        <v>269280</v>
      </c>
    </row>
    <row r="57" spans="1:7" ht="12.75" customHeight="1" x14ac:dyDescent="0.25">
      <c r="A57" s="56"/>
      <c r="B57" s="162" t="s">
        <v>75</v>
      </c>
      <c r="C57" s="163"/>
      <c r="D57" s="164"/>
      <c r="E57" s="163"/>
      <c r="F57" s="161"/>
      <c r="G57" s="161"/>
    </row>
    <row r="58" spans="1:7" ht="12.75" customHeight="1" x14ac:dyDescent="0.25">
      <c r="A58" s="56"/>
      <c r="B58" s="165" t="s">
        <v>76</v>
      </c>
      <c r="C58" s="163" t="s">
        <v>77</v>
      </c>
      <c r="D58" s="164">
        <v>2</v>
      </c>
      <c r="E58" s="163" t="s">
        <v>73</v>
      </c>
      <c r="F58" s="161">
        <v>47470</v>
      </c>
      <c r="G58" s="154">
        <f t="shared" ref="G58" si="5">F58*D58</f>
        <v>94940</v>
      </c>
    </row>
    <row r="59" spans="1:7" ht="13.5" customHeight="1" x14ac:dyDescent="0.25">
      <c r="A59" s="56"/>
      <c r="B59" s="118" t="s">
        <v>78</v>
      </c>
      <c r="C59" s="119"/>
      <c r="D59" s="119"/>
      <c r="E59" s="119"/>
      <c r="F59" s="120"/>
      <c r="G59" s="126">
        <f>SUM(G48:G58)</f>
        <v>4105220</v>
      </c>
    </row>
    <row r="60" spans="1:7" ht="12" customHeight="1" x14ac:dyDescent="0.25">
      <c r="A60" s="2"/>
      <c r="B60" s="113"/>
      <c r="C60" s="114"/>
      <c r="D60" s="114"/>
      <c r="E60" s="115"/>
      <c r="F60" s="116"/>
      <c r="G60" s="117"/>
    </row>
    <row r="61" spans="1:7" ht="12" customHeight="1" x14ac:dyDescent="0.25">
      <c r="A61" s="5"/>
      <c r="B61" s="30" t="s">
        <v>79</v>
      </c>
      <c r="C61" s="31"/>
      <c r="D61" s="32"/>
      <c r="E61" s="32"/>
      <c r="F61" s="33"/>
      <c r="G61" s="101"/>
    </row>
    <row r="62" spans="1:7" ht="24" customHeight="1" x14ac:dyDescent="0.25">
      <c r="A62" s="5"/>
      <c r="B62" s="110" t="s">
        <v>80</v>
      </c>
      <c r="C62" s="93" t="s">
        <v>60</v>
      </c>
      <c r="D62" s="93" t="s">
        <v>61</v>
      </c>
      <c r="E62" s="110" t="s">
        <v>27</v>
      </c>
      <c r="F62" s="93" t="s">
        <v>28</v>
      </c>
      <c r="G62" s="110" t="s">
        <v>29</v>
      </c>
    </row>
    <row r="63" spans="1:7" ht="16.5" customHeight="1" x14ac:dyDescent="0.25">
      <c r="A63" s="56"/>
      <c r="B63" s="111" t="s">
        <v>81</v>
      </c>
      <c r="C63" s="112" t="s">
        <v>64</v>
      </c>
      <c r="D63" s="112">
        <v>1</v>
      </c>
      <c r="E63" s="92" t="s">
        <v>18</v>
      </c>
      <c r="F63" s="94">
        <v>150505</v>
      </c>
      <c r="G63" s="122">
        <f t="shared" ref="G63" si="6">F63*D63</f>
        <v>150505</v>
      </c>
    </row>
    <row r="64" spans="1:7" ht="13.5" customHeight="1" x14ac:dyDescent="0.25">
      <c r="A64" s="5"/>
      <c r="B64" s="46" t="s">
        <v>82</v>
      </c>
      <c r="C64" s="47"/>
      <c r="D64" s="47"/>
      <c r="E64" s="109"/>
      <c r="F64" s="48"/>
      <c r="G64" s="127">
        <f>SUM(G63)</f>
        <v>150505</v>
      </c>
    </row>
    <row r="65" spans="1:7" ht="12" customHeight="1" x14ac:dyDescent="0.25">
      <c r="A65" s="2"/>
      <c r="B65" s="59"/>
      <c r="C65" s="59"/>
      <c r="D65" s="59"/>
      <c r="E65" s="59"/>
      <c r="F65" s="60"/>
      <c r="G65" s="104"/>
    </row>
    <row r="66" spans="1:7" ht="12" customHeight="1" x14ac:dyDescent="0.25">
      <c r="A66" s="56"/>
      <c r="B66" s="61" t="s">
        <v>83</v>
      </c>
      <c r="C66" s="62"/>
      <c r="D66" s="62"/>
      <c r="E66" s="62"/>
      <c r="F66" s="62"/>
      <c r="G66" s="63">
        <f>G33+G37+G44+G59+G64</f>
        <v>7519725</v>
      </c>
    </row>
    <row r="67" spans="1:7" ht="12" customHeight="1" x14ac:dyDescent="0.25">
      <c r="A67" s="56"/>
      <c r="B67" s="64" t="s">
        <v>84</v>
      </c>
      <c r="C67" s="50"/>
      <c r="D67" s="50"/>
      <c r="E67" s="50"/>
      <c r="F67" s="50"/>
      <c r="G67" s="65">
        <f>G66*0.05</f>
        <v>375986.25</v>
      </c>
    </row>
    <row r="68" spans="1:7" ht="12" customHeight="1" x14ac:dyDescent="0.25">
      <c r="A68" s="56"/>
      <c r="B68" s="66" t="s">
        <v>85</v>
      </c>
      <c r="C68" s="49"/>
      <c r="D68" s="49"/>
      <c r="E68" s="49"/>
      <c r="F68" s="49"/>
      <c r="G68" s="67">
        <f>G67+G66</f>
        <v>7895711.25</v>
      </c>
    </row>
    <row r="69" spans="1:7" ht="12" customHeight="1" x14ac:dyDescent="0.25">
      <c r="A69" s="56"/>
      <c r="B69" s="64" t="s">
        <v>86</v>
      </c>
      <c r="C69" s="50"/>
      <c r="D69" s="50"/>
      <c r="E69" s="50"/>
      <c r="F69" s="50"/>
      <c r="G69" s="65">
        <f>G12</f>
        <v>9100000</v>
      </c>
    </row>
    <row r="70" spans="1:7" ht="12" customHeight="1" x14ac:dyDescent="0.25">
      <c r="A70" s="56"/>
      <c r="B70" s="68" t="s">
        <v>87</v>
      </c>
      <c r="C70" s="69"/>
      <c r="D70" s="69"/>
      <c r="E70" s="69"/>
      <c r="F70" s="69"/>
      <c r="G70" s="63">
        <f>G69-G68</f>
        <v>1204288.75</v>
      </c>
    </row>
    <row r="71" spans="1:7" ht="12" customHeight="1" x14ac:dyDescent="0.25">
      <c r="A71" s="56"/>
      <c r="B71" s="57" t="s">
        <v>88</v>
      </c>
      <c r="C71" s="58"/>
      <c r="D71" s="58"/>
      <c r="E71" s="58"/>
      <c r="F71" s="58"/>
      <c r="G71" s="105"/>
    </row>
    <row r="72" spans="1:7" ht="12.75" customHeight="1" thickBot="1" x14ac:dyDescent="0.3">
      <c r="A72" s="56"/>
      <c r="B72" s="70"/>
      <c r="C72" s="58"/>
      <c r="D72" s="58"/>
      <c r="E72" s="58"/>
      <c r="F72" s="58"/>
      <c r="G72" s="105"/>
    </row>
    <row r="73" spans="1:7" ht="12" customHeight="1" x14ac:dyDescent="0.25">
      <c r="A73" s="56"/>
      <c r="B73" s="81" t="s">
        <v>89</v>
      </c>
      <c r="C73" s="82"/>
      <c r="D73" s="82"/>
      <c r="E73" s="82"/>
      <c r="F73" s="83"/>
      <c r="G73" s="105"/>
    </row>
    <row r="74" spans="1:7" ht="12" customHeight="1" x14ac:dyDescent="0.25">
      <c r="A74" s="56"/>
      <c r="B74" s="84" t="s">
        <v>90</v>
      </c>
      <c r="C74" s="55"/>
      <c r="D74" s="55"/>
      <c r="E74" s="55"/>
      <c r="F74" s="85"/>
      <c r="G74" s="105"/>
    </row>
    <row r="75" spans="1:7" ht="12" customHeight="1" x14ac:dyDescent="0.25">
      <c r="A75" s="56"/>
      <c r="B75" s="84" t="s">
        <v>91</v>
      </c>
      <c r="C75" s="55"/>
      <c r="D75" s="55"/>
      <c r="E75" s="55"/>
      <c r="F75" s="85"/>
      <c r="G75" s="105"/>
    </row>
    <row r="76" spans="1:7" ht="12" customHeight="1" x14ac:dyDescent="0.25">
      <c r="A76" s="56"/>
      <c r="B76" s="84" t="s">
        <v>92</v>
      </c>
      <c r="C76" s="55"/>
      <c r="D76" s="55"/>
      <c r="E76" s="55"/>
      <c r="F76" s="85"/>
      <c r="G76" s="105"/>
    </row>
    <row r="77" spans="1:7" ht="12" customHeight="1" x14ac:dyDescent="0.25">
      <c r="A77" s="56"/>
      <c r="B77" s="84" t="s">
        <v>93</v>
      </c>
      <c r="C77" s="55"/>
      <c r="D77" s="55"/>
      <c r="E77" s="55"/>
      <c r="F77" s="85"/>
      <c r="G77" s="105"/>
    </row>
    <row r="78" spans="1:7" ht="12" customHeight="1" x14ac:dyDescent="0.25">
      <c r="A78" s="56"/>
      <c r="B78" s="84" t="s">
        <v>94</v>
      </c>
      <c r="C78" s="55"/>
      <c r="D78" s="55"/>
      <c r="E78" s="55"/>
      <c r="F78" s="85"/>
      <c r="G78" s="105"/>
    </row>
    <row r="79" spans="1:7" ht="12.75" customHeight="1" thickBot="1" x14ac:dyDescent="0.3">
      <c r="A79" s="56"/>
      <c r="B79" s="86" t="s">
        <v>95</v>
      </c>
      <c r="C79" s="87"/>
      <c r="D79" s="87"/>
      <c r="E79" s="87"/>
      <c r="F79" s="88"/>
      <c r="G79" s="105"/>
    </row>
    <row r="80" spans="1:7" ht="12.75" customHeight="1" x14ac:dyDescent="0.25">
      <c r="A80" s="56"/>
      <c r="B80" s="79"/>
      <c r="C80" s="55"/>
      <c r="D80" s="55"/>
      <c r="E80" s="55"/>
      <c r="F80" s="55"/>
      <c r="G80" s="105"/>
    </row>
    <row r="81" spans="1:7" ht="15" customHeight="1" thickBot="1" x14ac:dyDescent="0.3">
      <c r="A81" s="56"/>
      <c r="B81" s="149" t="s">
        <v>96</v>
      </c>
      <c r="C81" s="150"/>
      <c r="D81" s="78"/>
      <c r="E81" s="51"/>
      <c r="F81" s="51"/>
      <c r="G81" s="105"/>
    </row>
    <row r="82" spans="1:7" ht="12" customHeight="1" x14ac:dyDescent="0.25">
      <c r="A82" s="56"/>
      <c r="B82" s="72" t="s">
        <v>80</v>
      </c>
      <c r="C82" s="128" t="s">
        <v>97</v>
      </c>
      <c r="D82" s="129" t="s">
        <v>98</v>
      </c>
      <c r="E82" s="51"/>
      <c r="F82" s="51"/>
      <c r="G82" s="105"/>
    </row>
    <row r="83" spans="1:7" ht="12" customHeight="1" x14ac:dyDescent="0.25">
      <c r="A83" s="56"/>
      <c r="B83" s="73" t="s">
        <v>99</v>
      </c>
      <c r="C83" s="52">
        <f>G33</f>
        <v>2664000</v>
      </c>
      <c r="D83" s="74">
        <f>(C83/C89)</f>
        <v>0.33739835660783568</v>
      </c>
      <c r="E83" s="51"/>
      <c r="F83" s="51"/>
      <c r="G83" s="105"/>
    </row>
    <row r="84" spans="1:7" ht="12" customHeight="1" x14ac:dyDescent="0.25">
      <c r="A84" s="56"/>
      <c r="B84" s="73" t="s">
        <v>100</v>
      </c>
      <c r="C84" s="52">
        <f>G37</f>
        <v>0</v>
      </c>
      <c r="D84" s="74">
        <f>(C84/C89)</f>
        <v>0</v>
      </c>
      <c r="E84" s="51"/>
      <c r="F84" s="51"/>
      <c r="G84" s="105"/>
    </row>
    <row r="85" spans="1:7" ht="12" customHeight="1" x14ac:dyDescent="0.25">
      <c r="A85" s="56"/>
      <c r="B85" s="73" t="s">
        <v>101</v>
      </c>
      <c r="C85" s="52">
        <f>G44</f>
        <v>600000</v>
      </c>
      <c r="D85" s="74">
        <f>(C85/C89)</f>
        <v>7.599062085762065E-2</v>
      </c>
      <c r="E85" s="51"/>
      <c r="F85" s="51"/>
      <c r="G85" s="105"/>
    </row>
    <row r="86" spans="1:7" ht="12" customHeight="1" x14ac:dyDescent="0.25">
      <c r="A86" s="56"/>
      <c r="B86" s="73" t="s">
        <v>59</v>
      </c>
      <c r="C86" s="52">
        <f>G59</f>
        <v>4105220</v>
      </c>
      <c r="D86" s="74">
        <f>(C86/C89)</f>
        <v>0.51993036092853573</v>
      </c>
      <c r="E86" s="51"/>
      <c r="F86" s="51"/>
      <c r="G86" s="105"/>
    </row>
    <row r="87" spans="1:7" ht="12" customHeight="1" x14ac:dyDescent="0.25">
      <c r="A87" s="56"/>
      <c r="B87" s="73" t="s">
        <v>102</v>
      </c>
      <c r="C87" s="53">
        <f>G64</f>
        <v>150505</v>
      </c>
      <c r="D87" s="74">
        <f>(C87/C89)</f>
        <v>1.9061613986960328E-2</v>
      </c>
      <c r="E87" s="54"/>
      <c r="F87" s="54"/>
      <c r="G87" s="105"/>
    </row>
    <row r="88" spans="1:7" ht="12" customHeight="1" x14ac:dyDescent="0.25">
      <c r="A88" s="56"/>
      <c r="B88" s="73" t="s">
        <v>103</v>
      </c>
      <c r="C88" s="53">
        <f>G67</f>
        <v>375986.25</v>
      </c>
      <c r="D88" s="74">
        <f>(C88/C89)</f>
        <v>4.7619047619047616E-2</v>
      </c>
      <c r="E88" s="54"/>
      <c r="F88" s="54"/>
      <c r="G88" s="105"/>
    </row>
    <row r="89" spans="1:7" ht="12.75" customHeight="1" thickBot="1" x14ac:dyDescent="0.3">
      <c r="A89" s="56"/>
      <c r="B89" s="75" t="s">
        <v>104</v>
      </c>
      <c r="C89" s="76">
        <f>SUM(C83:C88)</f>
        <v>7895711.25</v>
      </c>
      <c r="D89" s="77">
        <f>SUM(D83:D88)</f>
        <v>1</v>
      </c>
      <c r="E89" s="54"/>
      <c r="F89" s="54"/>
      <c r="G89" s="105"/>
    </row>
    <row r="90" spans="1:7" ht="12" customHeight="1" x14ac:dyDescent="0.25">
      <c r="A90" s="56"/>
      <c r="B90" s="70"/>
      <c r="C90" s="58"/>
      <c r="D90" s="58"/>
      <c r="E90" s="58"/>
      <c r="F90" s="58"/>
      <c r="G90" s="105"/>
    </row>
    <row r="91" spans="1:7" ht="12.75" customHeight="1" thickBot="1" x14ac:dyDescent="0.3">
      <c r="A91" s="56"/>
      <c r="B91" s="71"/>
      <c r="C91" s="58"/>
      <c r="D91" s="58"/>
      <c r="E91" s="58"/>
      <c r="F91" s="58"/>
      <c r="G91" s="105"/>
    </row>
    <row r="92" spans="1:7" ht="12" customHeight="1" thickBot="1" x14ac:dyDescent="0.3">
      <c r="A92" s="56"/>
      <c r="B92" s="146" t="s">
        <v>105</v>
      </c>
      <c r="C92" s="147"/>
      <c r="D92" s="147"/>
      <c r="E92" s="148"/>
      <c r="F92" s="54"/>
      <c r="G92" s="105"/>
    </row>
    <row r="93" spans="1:7" ht="12" customHeight="1" x14ac:dyDescent="0.25">
      <c r="A93" s="56"/>
      <c r="B93" s="90" t="s">
        <v>106</v>
      </c>
      <c r="C93" s="121">
        <v>800</v>
      </c>
      <c r="D93" s="121">
        <f>G9</f>
        <v>650</v>
      </c>
      <c r="E93" s="121">
        <v>1000</v>
      </c>
      <c r="F93" s="89"/>
      <c r="G93" s="106"/>
    </row>
    <row r="94" spans="1:7" ht="12.75" customHeight="1" thickBot="1" x14ac:dyDescent="0.3">
      <c r="A94" s="56"/>
      <c r="B94" s="75" t="s">
        <v>107</v>
      </c>
      <c r="C94" s="76">
        <f>(G68/C93)</f>
        <v>9869.6390625000004</v>
      </c>
      <c r="D94" s="76">
        <f>(G68/D93)</f>
        <v>12147.248076923077</v>
      </c>
      <c r="E94" s="91">
        <f>(G68/E93)</f>
        <v>7895.7112500000003</v>
      </c>
      <c r="F94" s="89"/>
      <c r="G94" s="106"/>
    </row>
    <row r="95" spans="1:7" ht="15.6" customHeight="1" x14ac:dyDescent="0.25">
      <c r="A95" s="56"/>
      <c r="B95" s="80" t="s">
        <v>108</v>
      </c>
      <c r="C95" s="55"/>
      <c r="D95" s="55"/>
      <c r="E95" s="55"/>
      <c r="F95" s="55"/>
      <c r="G95" s="10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 Lasana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2023-03-31T18:23:37Z</dcterms:modified>
  <cp:category/>
  <cp:contentStatus/>
</cp:coreProperties>
</file>