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Angol\"/>
    </mc:Choice>
  </mc:AlternateContent>
  <bookViews>
    <workbookView xWindow="0" yWindow="0" windowWidth="20490" windowHeight="7620"/>
  </bookViews>
  <sheets>
    <sheet name="ZANAHORIA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2" l="1"/>
  <c r="G31" i="2" l="1"/>
  <c r="G64" i="2"/>
  <c r="G63" i="2"/>
  <c r="G29" i="2"/>
  <c r="G61" i="2"/>
  <c r="G24" i="2"/>
  <c r="G48" i="2"/>
  <c r="G47" i="2" l="1"/>
  <c r="G69" i="2"/>
  <c r="G70" i="2" l="1"/>
  <c r="G12" i="2"/>
  <c r="G75" i="2" s="1"/>
  <c r="G32" i="2" l="1"/>
  <c r="G30" i="2"/>
  <c r="G28" i="2"/>
  <c r="G27" i="2"/>
  <c r="G26" i="2"/>
  <c r="G25" i="2"/>
  <c r="G60" i="2"/>
  <c r="G59" i="2"/>
  <c r="G23" i="2"/>
  <c r="G55" i="2"/>
  <c r="G56" i="2"/>
  <c r="G57" i="2"/>
  <c r="G58" i="2"/>
  <c r="G22" i="2"/>
  <c r="G21" i="2"/>
  <c r="G54" i="2"/>
  <c r="G43" i="2"/>
  <c r="G44" i="2"/>
  <c r="G45" i="2"/>
  <c r="G46" i="2"/>
  <c r="G53" i="2"/>
  <c r="G42" i="2"/>
  <c r="G65" i="2" l="1"/>
  <c r="G49" i="2"/>
  <c r="G33" i="2"/>
  <c r="C93" i="2"/>
  <c r="C90" i="2"/>
  <c r="C91" i="2" l="1"/>
  <c r="G72" i="2"/>
  <c r="G73" i="2" s="1"/>
  <c r="G74" i="2" s="1"/>
  <c r="G76" i="2" s="1"/>
  <c r="C89" i="2"/>
  <c r="C92" i="2"/>
  <c r="C94" i="2" l="1"/>
  <c r="C95" i="2" l="1"/>
  <c r="E100" i="2"/>
  <c r="C100" i="2"/>
  <c r="D100" i="2"/>
  <c r="D89" i="2" l="1"/>
  <c r="D93" i="2"/>
  <c r="D92" i="2"/>
  <c r="D91" i="2"/>
  <c r="D94" i="2"/>
  <c r="D95" i="2" l="1"/>
</calcChain>
</file>

<file path=xl/sharedStrings.xml><?xml version="1.0" encoding="utf-8"?>
<sst xmlns="http://schemas.openxmlformats.org/spreadsheetml/2006/main" count="187" uniqueCount="112">
  <si>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</si>
  <si>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</si>
  <si>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</si>
  <si>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</si>
  <si>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</si>
  <si>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</si>
  <si>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</si>
  <si>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</si>
  <si>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</si>
  <si>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</si>
  <si>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</si>
  <si>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</si>
  <si>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</si>
  <si>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</si>
  <si>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</si>
  <si>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</si>
  <si>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</si>
  <si>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</si>
  <si>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</si>
  <si>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</si>
  <si>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</si>
  <si>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</si>
  <si>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</si>
  <si>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</si>
  <si>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</si>
  <si>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</si>
  <si>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</si>
  <si>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</si>
  <si>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</si>
  <si>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</si>
  <si>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</si>
  <si>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</si>
  <si>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</si>
  <si>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</si>
  <si>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</si>
  <si>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</si>
  <si>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</si>
  <si>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</si>
  <si>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</si>
  <si>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</si>
  <si>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</si>
  <si>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</si>
  <si>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</si>
  <si>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</si>
  <si>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</si>
  <si>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</si>
  <si>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</si>
  <si>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</si>
  <si>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</si>
  <si>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</si>
  <si>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</si>
  <si>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</si>
  <si>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</si>
  <si>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</si>
  <si>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</si>
  <si>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</si>
  <si>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</si>
  <si>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</si>
  <si>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</si>
  <si>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</si>
  <si>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</si>
  <si>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</si>
  <si>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</si>
  <si>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</si>
  <si>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</si>
  <si>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</si>
  <si>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</si>
  <si>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</si>
  <si>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</si>
  <si>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Analiisis de suelo</t>
  </si>
  <si>
    <t>kg</t>
  </si>
  <si>
    <t>Insecticida Karate</t>
  </si>
  <si>
    <t xml:space="preserve">Rastraje de disco </t>
  </si>
  <si>
    <t>Aplicaciones de Karate</t>
  </si>
  <si>
    <t>Cosecha</t>
  </si>
  <si>
    <t>Confección de surco</t>
  </si>
  <si>
    <t>Encaladura</t>
  </si>
  <si>
    <t>Vibrocultivador</t>
  </si>
  <si>
    <t>Riego por goteo</t>
  </si>
  <si>
    <t>Comercialización y venta</t>
  </si>
  <si>
    <t xml:space="preserve">Máquina segadora </t>
  </si>
  <si>
    <t>Barbecho químico</t>
  </si>
  <si>
    <t>Vega Modelo</t>
  </si>
  <si>
    <t>HELADA-LLUVIA EXTEMPORANEA-GRANIZO</t>
  </si>
  <si>
    <t>Cinta de riego (rollo a 20 cm gotero,2.800 mt)</t>
  </si>
  <si>
    <t>ZANAHORIA</t>
  </si>
  <si>
    <t>RENDIMIENTO (paquete de 5 unidades/há)</t>
  </si>
  <si>
    <t>Sembra mecanizada</t>
  </si>
  <si>
    <t>Rodonado</t>
  </si>
  <si>
    <t>Control de maleza pre emergencia Linurex  50WP</t>
  </si>
  <si>
    <t>Herbicida pre emergencia Linurex 50WP</t>
  </si>
  <si>
    <t>Herbicida post emergencia Centurion Super</t>
  </si>
  <si>
    <t>Control manual de maleza</t>
  </si>
  <si>
    <t>Pita</t>
  </si>
  <si>
    <t>Lavado</t>
  </si>
  <si>
    <t>Control de maleza post emergencia Linurex  50WP y Centurion Super</t>
  </si>
  <si>
    <t xml:space="preserve">Royal Chantenay </t>
  </si>
  <si>
    <t>Julio-Agosto</t>
  </si>
  <si>
    <t>Agosto-Septiembre</t>
  </si>
  <si>
    <t>Agosto-Noviembre</t>
  </si>
  <si>
    <t>Octubre-Diciembre</t>
  </si>
  <si>
    <t>Febrero-Abril</t>
  </si>
  <si>
    <t>Aplicaciones  de Bravo 720 SC</t>
  </si>
  <si>
    <t>Fungicida Bravo SC</t>
  </si>
  <si>
    <t>Semilla Royal Chantenay</t>
  </si>
  <si>
    <t>Ferlilización pre siembra</t>
  </si>
  <si>
    <t>Parcializaciones en cobertera</t>
  </si>
  <si>
    <t>Mezcla 11-30-11</t>
  </si>
  <si>
    <t>Urea</t>
  </si>
  <si>
    <t>Muriato de potasio</t>
  </si>
  <si>
    <t>ANGOL</t>
  </si>
  <si>
    <t>ANGOL -  RENAICO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</si>
</sst>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-&quot;$&quot;\ * #,##0_-;\-&quot;$&quot;\ * #,##0_-;_-&quot;$&quot;\ * &quot;-&quot;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\ _€_-;\-* #,##0.00\ _€_-;_-* &quot;-&quot;??\ _€_-;_-@_-"/>
    <numFmt numFmtId="168" formatCode="_-* #,##0_-;\-* #,##0_-;_-* &quot;-&quot;??_-;_-@_-"/>
    <numFmt numFmtId="169" formatCode="0.0"/>
    <numFmt numFmtId="170" formatCode="#,##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167" fontId="3" fillId="0" borderId="18" applyFont="0" applyFill="0" applyBorder="0" applyAlignment="0" applyProtection="0"/>
  </cellStyleXfs>
  <cellXfs count="18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164" fontId="7" fillId="0" borderId="42" xfId="0" applyNumberFormat="1" applyFont="1" applyBorder="1"/>
    <xf numFmtId="3" fontId="7" fillId="9" borderId="42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5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0" fillId="7" borderId="22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6" fontId="10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6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3" fontId="10" fillId="7" borderId="41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5" fontId="10" fillId="2" borderId="18" xfId="0" applyNumberFormat="1" applyFont="1" applyFill="1" applyBorder="1" applyAlignment="1">
      <alignment horizontal="right" vertical="center"/>
    </xf>
    <xf numFmtId="166" fontId="10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0" fillId="2" borderId="51" xfId="0" applyFont="1" applyFill="1" applyBorder="1" applyAlignment="1"/>
    <xf numFmtId="0" fontId="1" fillId="2" borderId="52" xfId="0" applyFont="1" applyFill="1" applyBorder="1" applyAlignment="1">
      <alignment wrapText="1"/>
    </xf>
    <xf numFmtId="49" fontId="6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3" xfId="0" applyNumberFormat="1" applyFont="1" applyFill="1" applyBorder="1" applyAlignment="1">
      <alignment vertical="center"/>
    </xf>
    <xf numFmtId="0" fontId="6" fillId="5" borderId="54" xfId="0" applyFont="1" applyFill="1" applyBorder="1" applyAlignment="1">
      <alignment vertical="center"/>
    </xf>
    <xf numFmtId="165" fontId="6" fillId="5" borderId="55" xfId="0" applyNumberFormat="1" applyFont="1" applyFill="1" applyBorder="1" applyAlignment="1">
      <alignment vertical="center"/>
    </xf>
    <xf numFmtId="49" fontId="6" fillId="3" borderId="56" xfId="0" applyNumberFormat="1" applyFont="1" applyFill="1" applyBorder="1" applyAlignment="1">
      <alignment vertical="center"/>
    </xf>
    <xf numFmtId="165" fontId="6" fillId="3" borderId="57" xfId="0" applyNumberFormat="1" applyFont="1" applyFill="1" applyBorder="1" applyAlignment="1">
      <alignment vertical="center"/>
    </xf>
    <xf numFmtId="49" fontId="6" fillId="5" borderId="56" xfId="0" applyNumberFormat="1" applyFont="1" applyFill="1" applyBorder="1" applyAlignment="1">
      <alignment vertical="center"/>
    </xf>
    <xf numFmtId="165" fontId="6" fillId="5" borderId="57" xfId="0" applyNumberFormat="1" applyFont="1" applyFill="1" applyBorder="1" applyAlignment="1">
      <alignment vertical="center"/>
    </xf>
    <xf numFmtId="49" fontId="6" fillId="5" borderId="58" xfId="0" applyNumberFormat="1" applyFont="1" applyFill="1" applyBorder="1" applyAlignment="1">
      <alignment vertical="center"/>
    </xf>
    <xf numFmtId="0" fontId="6" fillId="5" borderId="59" xfId="0" applyFont="1" applyFill="1" applyBorder="1" applyAlignment="1">
      <alignment vertical="center"/>
    </xf>
    <xf numFmtId="165" fontId="6" fillId="5" borderId="60" xfId="0" applyNumberFormat="1" applyFont="1" applyFill="1" applyBorder="1" applyAlignment="1">
      <alignment vertical="center"/>
    </xf>
    <xf numFmtId="0" fontId="0" fillId="2" borderId="51" xfId="0" applyFont="1" applyFill="1" applyBorder="1" applyAlignment="1">
      <alignment horizontal="right"/>
    </xf>
    <xf numFmtId="0" fontId="1" fillId="2" borderId="52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2" xfId="0" applyNumberFormat="1" applyFont="1" applyFill="1" applyBorder="1" applyAlignment="1">
      <alignment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right" vertical="center"/>
    </xf>
    <xf numFmtId="3" fontId="2" fillId="3" borderId="62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/>
    <xf numFmtId="0" fontId="1" fillId="2" borderId="61" xfId="0" applyFont="1" applyFill="1" applyBorder="1" applyAlignment="1"/>
    <xf numFmtId="3" fontId="2" fillId="3" borderId="17" xfId="0" applyNumberFormat="1" applyFont="1" applyFill="1" applyBorder="1" applyAlignment="1">
      <alignment horizontal="right" vertical="center"/>
    </xf>
    <xf numFmtId="49" fontId="6" fillId="3" borderId="63" xfId="0" applyNumberFormat="1" applyFont="1" applyFill="1" applyBorder="1" applyAlignment="1">
      <alignment horizontal="center" vertical="center" wrapText="1"/>
    </xf>
    <xf numFmtId="49" fontId="2" fillId="3" borderId="64" xfId="0" applyNumberFormat="1" applyFont="1" applyFill="1" applyBorder="1" applyAlignment="1">
      <alignment vertical="center"/>
    </xf>
    <xf numFmtId="0" fontId="2" fillId="3" borderId="64" xfId="0" applyFont="1" applyFill="1" applyBorder="1" applyAlignment="1">
      <alignment horizontal="center" vertical="center"/>
    </xf>
    <xf numFmtId="0" fontId="2" fillId="3" borderId="64" xfId="0" applyFont="1" applyFill="1" applyBorder="1" applyAlignment="1">
      <alignment horizontal="right" vertical="center"/>
    </xf>
    <xf numFmtId="3" fontId="2" fillId="3" borderId="64" xfId="0" applyNumberFormat="1" applyFont="1" applyFill="1" applyBorder="1" applyAlignment="1">
      <alignment horizontal="right" vertical="center"/>
    </xf>
    <xf numFmtId="0" fontId="8" fillId="9" borderId="49" xfId="0" applyFont="1" applyFill="1" applyBorder="1" applyAlignment="1">
      <alignment horizontal="center"/>
    </xf>
    <xf numFmtId="1" fontId="8" fillId="9" borderId="49" xfId="0" applyNumberFormat="1" applyFont="1" applyFill="1" applyBorder="1" applyAlignment="1">
      <alignment horizontal="center" wrapText="1"/>
    </xf>
    <xf numFmtId="17" fontId="8" fillId="9" borderId="50" xfId="1" applyNumberFormat="1" applyFont="1" applyFill="1" applyBorder="1" applyAlignment="1">
      <alignment horizontal="center"/>
    </xf>
    <xf numFmtId="168" fontId="1" fillId="9" borderId="42" xfId="3" applyNumberFormat="1" applyFont="1" applyFill="1" applyBorder="1" applyAlignment="1">
      <alignment horizontal="center" vertical="center"/>
    </xf>
    <xf numFmtId="0" fontId="1" fillId="9" borderId="42" xfId="0" applyFont="1" applyFill="1" applyBorder="1" applyAlignment="1">
      <alignment horizontal="center" vertical="center"/>
    </xf>
    <xf numFmtId="168" fontId="1" fillId="9" borderId="42" xfId="3" applyNumberFormat="1" applyFont="1" applyFill="1" applyBorder="1" applyAlignment="1">
      <alignment horizontal="center" vertical="center" wrapText="1"/>
    </xf>
    <xf numFmtId="17" fontId="1" fillId="9" borderId="42" xfId="0" applyNumberFormat="1" applyFont="1" applyFill="1" applyBorder="1" applyAlignment="1">
      <alignment horizontal="center" vertical="center" wrapText="1"/>
    </xf>
    <xf numFmtId="3" fontId="7" fillId="9" borderId="42" xfId="0" applyNumberFormat="1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2" borderId="4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0" xfId="0" applyFont="1" applyFill="1" applyBorder="1" applyAlignment="1"/>
    <xf numFmtId="0" fontId="1" fillId="2" borderId="65" xfId="0" applyFont="1" applyFill="1" applyBorder="1" applyAlignment="1"/>
    <xf numFmtId="1" fontId="1" fillId="9" borderId="66" xfId="0" applyNumberFormat="1" applyFont="1" applyFill="1" applyBorder="1" applyAlignment="1">
      <alignment horizontal="center" wrapText="1"/>
    </xf>
    <xf numFmtId="0" fontId="7" fillId="9" borderId="42" xfId="0" applyFont="1" applyFill="1" applyBorder="1" applyAlignment="1">
      <alignment horizontal="center"/>
    </xf>
    <xf numFmtId="3" fontId="2" fillId="3" borderId="42" xfId="0" applyNumberFormat="1" applyFont="1" applyFill="1" applyBorder="1" applyAlignment="1">
      <alignment horizontal="right" vertical="center"/>
    </xf>
    <xf numFmtId="3" fontId="7" fillId="9" borderId="42" xfId="0" applyNumberFormat="1" applyFont="1" applyFill="1" applyBorder="1" applyAlignment="1">
      <alignment horizontal="center"/>
    </xf>
    <xf numFmtId="4" fontId="7" fillId="9" borderId="42" xfId="2" applyNumberFormat="1" applyFont="1" applyFill="1" applyBorder="1" applyAlignment="1">
      <alignment horizontal="center" vertical="top" wrapText="1"/>
    </xf>
    <xf numFmtId="3" fontId="7" fillId="9" borderId="42" xfId="0" applyNumberFormat="1" applyFont="1" applyFill="1" applyBorder="1" applyAlignment="1" applyProtection="1">
      <alignment horizontal="right"/>
      <protection hidden="1"/>
    </xf>
    <xf numFmtId="3" fontId="7" fillId="9" borderId="42" xfId="0" applyNumberFormat="1" applyFont="1" applyFill="1" applyBorder="1" applyAlignment="1">
      <alignment horizontal="justify" vertical="top" wrapText="1"/>
    </xf>
    <xf numFmtId="1" fontId="7" fillId="9" borderId="42" xfId="2" applyNumberFormat="1" applyFont="1" applyFill="1" applyBorder="1" applyAlignment="1">
      <alignment horizontal="center"/>
    </xf>
    <xf numFmtId="1" fontId="8" fillId="9" borderId="42" xfId="0" applyNumberFormat="1" applyFont="1" applyFill="1" applyBorder="1" applyAlignment="1">
      <alignment horizontal="left"/>
    </xf>
    <xf numFmtId="1" fontId="7" fillId="9" borderId="42" xfId="0" applyNumberFormat="1" applyFont="1" applyFill="1" applyBorder="1" applyAlignment="1">
      <alignment horizontal="center"/>
    </xf>
    <xf numFmtId="3" fontId="8" fillId="9" borderId="42" xfId="2" applyNumberFormat="1" applyFont="1" applyFill="1" applyBorder="1" applyAlignment="1">
      <alignment horizontal="center"/>
    </xf>
    <xf numFmtId="1" fontId="8" fillId="9" borderId="42" xfId="2" applyNumberFormat="1" applyFont="1" applyFill="1" applyBorder="1" applyAlignment="1">
      <alignment horizontal="center"/>
    </xf>
    <xf numFmtId="3" fontId="8" fillId="9" borderId="42" xfId="0" applyNumberFormat="1" applyFont="1" applyFill="1" applyBorder="1" applyAlignment="1">
      <alignment horizontal="left"/>
    </xf>
    <xf numFmtId="2" fontId="7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right"/>
    </xf>
    <xf numFmtId="170" fontId="8" fillId="9" borderId="42" xfId="2" applyNumberFormat="1" applyFont="1" applyFill="1" applyBorder="1" applyAlignment="1">
      <alignment horizontal="center"/>
    </xf>
    <xf numFmtId="2" fontId="8" fillId="9" borderId="42" xfId="2" applyNumberFormat="1" applyFont="1" applyFill="1" applyBorder="1" applyAlignment="1">
      <alignment horizontal="center"/>
    </xf>
    <xf numFmtId="169" fontId="8" fillId="9" borderId="42" xfId="2" applyNumberFormat="1" applyFont="1" applyFill="1" applyBorder="1" applyAlignment="1">
      <alignment horizontal="center"/>
    </xf>
    <xf numFmtId="3" fontId="8" fillId="9" borderId="42" xfId="0" applyNumberFormat="1" applyFont="1" applyFill="1" applyBorder="1" applyAlignment="1">
      <alignment horizontal="justify" vertical="center" wrapText="1"/>
    </xf>
    <xf numFmtId="3" fontId="8" fillId="9" borderId="42" xfId="0" applyNumberFormat="1" applyFont="1" applyFill="1" applyBorder="1" applyAlignment="1">
      <alignment horizontal="justify" vertical="top" wrapText="1"/>
    </xf>
    <xf numFmtId="0" fontId="1" fillId="9" borderId="42" xfId="0" applyNumberFormat="1" applyFont="1" applyFill="1" applyBorder="1" applyAlignment="1">
      <alignment horizontal="left"/>
    </xf>
    <xf numFmtId="0" fontId="13" fillId="9" borderId="42" xfId="0" applyNumberFormat="1" applyFont="1" applyFill="1" applyBorder="1" applyAlignment="1">
      <alignment horizontal="center" vertical="center"/>
    </xf>
    <xf numFmtId="2" fontId="7" fillId="9" borderId="42" xfId="2" applyNumberFormat="1" applyFont="1" applyFill="1" applyBorder="1" applyAlignment="1">
      <alignment horizontal="center" vertical="center"/>
    </xf>
    <xf numFmtId="3" fontId="7" fillId="9" borderId="42" xfId="0" applyNumberFormat="1" applyFont="1" applyFill="1" applyBorder="1" applyProtection="1">
      <protection hidden="1"/>
    </xf>
    <xf numFmtId="3" fontId="7" fillId="9" borderId="42" xfId="0" applyNumberFormat="1" applyFont="1" applyFill="1" applyBorder="1" applyAlignment="1">
      <alignment horizontal="left"/>
    </xf>
    <xf numFmtId="2" fontId="8" fillId="9" borderId="42" xfId="2" applyNumberFormat="1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/>
    <xf numFmtId="3" fontId="1" fillId="9" borderId="42" xfId="0" applyNumberFormat="1" applyFont="1" applyFill="1" applyBorder="1" applyAlignment="1">
      <alignment horizontal="center" vertical="center"/>
    </xf>
    <xf numFmtId="4" fontId="1" fillId="9" borderId="42" xfId="0" applyNumberFormat="1" applyFont="1" applyFill="1" applyBorder="1" applyAlignment="1">
      <alignment horizontal="center" vertical="center"/>
    </xf>
    <xf numFmtId="0" fontId="1" fillId="9" borderId="42" xfId="0" applyFont="1" applyFill="1" applyBorder="1" applyAlignment="1"/>
    <xf numFmtId="0" fontId="1" fillId="9" borderId="42" xfId="0" applyFont="1" applyFill="1" applyBorder="1" applyAlignment="1">
      <alignment horizontal="center"/>
    </xf>
    <xf numFmtId="49" fontId="1" fillId="9" borderId="42" xfId="0" applyNumberFormat="1" applyFont="1" applyFill="1" applyBorder="1" applyAlignment="1">
      <alignment horizontal="center"/>
    </xf>
    <xf numFmtId="3" fontId="1" fillId="9" borderId="42" xfId="0" applyNumberFormat="1" applyFont="1" applyFill="1" applyBorder="1" applyAlignment="1">
      <alignment horizontal="right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1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1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1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26986</xdr:colOff>
      <xdr:row>1</xdr:row>
      <xdr:rowOff>68405</xdr:rowOff>
    </xdr:from>
    <xdr:to>
      <xdr:col>6</xdr:col>
      <xdr:colOff>500061</xdr:colOff>
      <xdr:row>8</xdr:row>
      <xdr:rowOff>2623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799" y="258905"/>
          <a:ext cx="6465887" cy="1267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102"/>
  <sheetViews>
    <sheetView showGridLines="0" tabSelected="1" zoomScaleNormal="100" workbookViewId="0">
      <selection activeCell="F12" sqref="F12"/>
    </sheetView>
  </sheetViews>
  <sheetFormatPr baseColWidth="10" defaultColWidth="10.85546875" defaultRowHeight="11.25" customHeight="1" x14ac:dyDescent="0.25"/>
  <cols>
    <col min="1" max="1" width="2.85546875" style="1" customWidth="1"/>
    <col min="2" max="2" width="35.7109375" style="1" customWidth="1"/>
    <col min="3" max="3" width="12.28515625" style="1" customWidth="1"/>
    <col min="4" max="4" width="7.7109375" style="1" customWidth="1"/>
    <col min="5" max="5" width="18.42578125" style="1" customWidth="1"/>
    <col min="6" max="6" width="15.7109375" style="1" customWidth="1"/>
    <col min="7" max="7" width="16.42578125" style="10" customWidth="1"/>
    <col min="8" max="249" width="10.85546875" style="1" customWidth="1"/>
  </cols>
  <sheetData>
    <row r="1" spans="1:249" ht="15" customHeight="1" x14ac:dyDescent="0.25">
      <c r="A1" s="2"/>
      <c r="B1" s="2"/>
      <c r="C1" s="2"/>
      <c r="D1" s="2"/>
      <c r="E1" s="2"/>
      <c r="F1" s="2"/>
      <c r="G1" s="9"/>
    </row>
    <row r="2" spans="1:249" ht="15" customHeight="1" x14ac:dyDescent="0.25">
      <c r="A2" s="2"/>
      <c r="B2" s="2"/>
      <c r="C2" s="2"/>
      <c r="D2" s="2"/>
      <c r="E2" s="2"/>
      <c r="F2" s="2"/>
      <c r="G2" s="9"/>
    </row>
    <row r="3" spans="1:249" ht="15" customHeight="1" x14ac:dyDescent="0.25">
      <c r="A3" s="2"/>
      <c r="B3" s="2"/>
      <c r="C3" s="2"/>
      <c r="D3" s="2"/>
      <c r="E3" s="2"/>
      <c r="F3" s="2"/>
      <c r="G3" s="9"/>
    </row>
    <row r="4" spans="1:249" ht="15" customHeight="1" x14ac:dyDescent="0.25">
      <c r="A4" s="2"/>
      <c r="B4" s="2"/>
      <c r="C4" s="2"/>
      <c r="D4" s="2"/>
      <c r="E4" s="2"/>
      <c r="F4" s="2"/>
      <c r="G4" s="9"/>
    </row>
    <row r="5" spans="1:249" ht="15" customHeight="1" x14ac:dyDescent="0.25">
      <c r="A5" s="2"/>
      <c r="B5" s="2"/>
      <c r="C5" s="2"/>
      <c r="D5" s="2"/>
      <c r="E5" s="2"/>
      <c r="F5" s="2"/>
      <c r="G5" s="9"/>
    </row>
    <row r="6" spans="1:249" ht="15" customHeight="1" x14ac:dyDescent="0.25">
      <c r="A6" s="2"/>
      <c r="B6" s="2"/>
      <c r="C6" s="2"/>
      <c r="D6" s="2"/>
      <c r="E6" s="2"/>
      <c r="F6" s="2"/>
      <c r="G6" s="9"/>
    </row>
    <row r="7" spans="1:249" ht="15" customHeight="1" x14ac:dyDescent="0.25">
      <c r="A7" s="2"/>
      <c r="B7" s="2"/>
      <c r="C7" s="2"/>
      <c r="D7" s="2"/>
      <c r="E7" s="2"/>
      <c r="F7" s="2"/>
      <c r="G7" s="9"/>
    </row>
    <row r="8" spans="1:249" ht="15" customHeight="1" x14ac:dyDescent="0.25">
      <c r="A8" s="2"/>
      <c r="B8" s="94"/>
      <c r="C8" s="94"/>
      <c r="D8" s="2"/>
      <c r="E8" s="3"/>
      <c r="F8" s="3"/>
      <c r="G8" s="110"/>
    </row>
    <row r="9" spans="1:249" ht="12.75" customHeight="1" x14ac:dyDescent="0.25">
      <c r="A9" s="8"/>
      <c r="B9" s="96" t="s">
        <v>0</v>
      </c>
      <c r="C9" s="140" t="s">
        <v>85</v>
      </c>
      <c r="D9" s="138"/>
      <c r="E9" s="179" t="s">
        <v>86</v>
      </c>
      <c r="F9" s="180"/>
      <c r="G9" s="130">
        <v>50000</v>
      </c>
    </row>
    <row r="10" spans="1:249" ht="33.75" customHeight="1" x14ac:dyDescent="0.25">
      <c r="A10" s="8"/>
      <c r="B10" s="97" t="s">
        <v>1</v>
      </c>
      <c r="C10" s="139" t="s">
        <v>96</v>
      </c>
      <c r="D10" s="14"/>
      <c r="E10" s="181" t="s">
        <v>2</v>
      </c>
      <c r="F10" s="182"/>
      <c r="G10" s="131" t="s">
        <v>101</v>
      </c>
    </row>
    <row r="11" spans="1:249" ht="18" customHeight="1" x14ac:dyDescent="0.25">
      <c r="A11" s="8"/>
      <c r="B11" s="97" t="s">
        <v>3</v>
      </c>
      <c r="C11" s="125" t="s">
        <v>52</v>
      </c>
      <c r="D11" s="14"/>
      <c r="E11" s="181" t="s">
        <v>68</v>
      </c>
      <c r="F11" s="182"/>
      <c r="G11" s="128">
        <v>200</v>
      </c>
    </row>
    <row r="12" spans="1:249" ht="29.25" customHeight="1" x14ac:dyDescent="0.25">
      <c r="A12" s="8"/>
      <c r="B12" s="97" t="s">
        <v>4</v>
      </c>
      <c r="C12" s="125" t="s">
        <v>53</v>
      </c>
      <c r="D12" s="14"/>
      <c r="E12" s="117" t="s">
        <v>5</v>
      </c>
      <c r="F12" s="118"/>
      <c r="G12" s="128">
        <f>G9*G11</f>
        <v>10000000</v>
      </c>
    </row>
    <row r="13" spans="1:249" ht="11.25" customHeight="1" x14ac:dyDescent="0.25">
      <c r="A13" s="8"/>
      <c r="B13" s="97" t="s">
        <v>6</v>
      </c>
      <c r="C13" s="125" t="s">
        <v>110</v>
      </c>
      <c r="D13" s="14"/>
      <c r="E13" s="181" t="s">
        <v>7</v>
      </c>
      <c r="F13" s="182"/>
      <c r="G13" s="129" t="s">
        <v>82</v>
      </c>
    </row>
    <row r="14" spans="1:249" ht="30.75" customHeight="1" x14ac:dyDescent="0.25">
      <c r="A14" s="8"/>
      <c r="B14" s="97" t="s">
        <v>8</v>
      </c>
      <c r="C14" s="126" t="s">
        <v>111</v>
      </c>
      <c r="D14" s="14"/>
      <c r="E14" s="181" t="s">
        <v>9</v>
      </c>
      <c r="F14" s="182"/>
      <c r="G14" s="132" t="s">
        <v>101</v>
      </c>
    </row>
    <row r="15" spans="1:249" ht="39" customHeight="1" x14ac:dyDescent="0.25">
      <c r="A15" s="8"/>
      <c r="B15" s="97" t="s">
        <v>10</v>
      </c>
      <c r="C15" s="127">
        <v>44958</v>
      </c>
      <c r="D15" s="14"/>
      <c r="E15" s="183" t="s">
        <v>11</v>
      </c>
      <c r="F15" s="184"/>
      <c r="G15" s="133" t="s">
        <v>83</v>
      </c>
      <c r="IO15"/>
    </row>
    <row r="16" spans="1:249" ht="12" customHeight="1" x14ac:dyDescent="0.25">
      <c r="A16" s="2"/>
      <c r="B16" s="95"/>
      <c r="C16" s="15"/>
      <c r="D16" s="16"/>
      <c r="E16" s="17"/>
      <c r="F16" s="17"/>
      <c r="G16" s="111"/>
    </row>
    <row r="17" spans="1:7" ht="12" customHeight="1" x14ac:dyDescent="0.25">
      <c r="A17" s="5"/>
      <c r="B17" s="172" t="s">
        <v>12</v>
      </c>
      <c r="C17" s="173"/>
      <c r="D17" s="173"/>
      <c r="E17" s="173"/>
      <c r="F17" s="173"/>
      <c r="G17" s="173"/>
    </row>
    <row r="18" spans="1:7" ht="12" customHeight="1" x14ac:dyDescent="0.25">
      <c r="A18" s="2"/>
      <c r="B18" s="18"/>
      <c r="C18" s="19"/>
      <c r="D18" s="19"/>
      <c r="E18" s="19"/>
      <c r="F18" s="20"/>
      <c r="G18" s="21"/>
    </row>
    <row r="19" spans="1:7" ht="12" customHeight="1" x14ac:dyDescent="0.25">
      <c r="A19" s="4"/>
      <c r="B19" s="22" t="s">
        <v>13</v>
      </c>
      <c r="C19" s="23"/>
      <c r="D19" s="24"/>
      <c r="E19" s="24"/>
      <c r="F19" s="24"/>
      <c r="G19" s="25"/>
    </row>
    <row r="20" spans="1:7" ht="24" customHeight="1" x14ac:dyDescent="0.25">
      <c r="A20" s="5"/>
      <c r="B20" s="26" t="s">
        <v>14</v>
      </c>
      <c r="C20" s="26" t="s">
        <v>15</v>
      </c>
      <c r="D20" s="26" t="s">
        <v>16</v>
      </c>
      <c r="E20" s="26" t="s">
        <v>17</v>
      </c>
      <c r="F20" s="26" t="s">
        <v>18</v>
      </c>
      <c r="G20" s="26" t="s">
        <v>19</v>
      </c>
    </row>
    <row r="21" spans="1:7" ht="12.75" customHeight="1" x14ac:dyDescent="0.25">
      <c r="A21" s="5"/>
      <c r="B21" s="151" t="s">
        <v>75</v>
      </c>
      <c r="C21" s="142" t="s">
        <v>58</v>
      </c>
      <c r="D21" s="149">
        <v>2</v>
      </c>
      <c r="E21" s="142" t="s">
        <v>100</v>
      </c>
      <c r="F21" s="142">
        <v>20000</v>
      </c>
      <c r="G21" s="144">
        <f t="shared" ref="G21:G32" si="0">D21*F21</f>
        <v>40000</v>
      </c>
    </row>
    <row r="22" spans="1:7" ht="12.75" customHeight="1" x14ac:dyDescent="0.25">
      <c r="A22" s="5"/>
      <c r="B22" s="157" t="s">
        <v>105</v>
      </c>
      <c r="C22" s="142" t="s">
        <v>58</v>
      </c>
      <c r="D22" s="149">
        <v>2</v>
      </c>
      <c r="E22" s="142" t="s">
        <v>100</v>
      </c>
      <c r="F22" s="142">
        <v>20000</v>
      </c>
      <c r="G22" s="144">
        <f>D22*F22</f>
        <v>40000</v>
      </c>
    </row>
    <row r="23" spans="1:7" ht="12.75" customHeight="1" x14ac:dyDescent="0.25">
      <c r="A23" s="5"/>
      <c r="B23" s="157" t="s">
        <v>89</v>
      </c>
      <c r="C23" s="142" t="s">
        <v>58</v>
      </c>
      <c r="D23" s="149">
        <v>1</v>
      </c>
      <c r="E23" s="142" t="s">
        <v>100</v>
      </c>
      <c r="F23" s="142">
        <v>20000</v>
      </c>
      <c r="G23" s="144">
        <f t="shared" si="0"/>
        <v>20000</v>
      </c>
    </row>
    <row r="24" spans="1:7" ht="26.25" customHeight="1" x14ac:dyDescent="0.25">
      <c r="A24" s="8"/>
      <c r="B24" s="157" t="s">
        <v>95</v>
      </c>
      <c r="C24" s="142" t="s">
        <v>58</v>
      </c>
      <c r="D24" s="149">
        <v>1</v>
      </c>
      <c r="E24" s="142" t="s">
        <v>100</v>
      </c>
      <c r="F24" s="142">
        <v>20000</v>
      </c>
      <c r="G24" s="144">
        <f t="shared" ref="G24" si="1">D24*F24</f>
        <v>20000</v>
      </c>
    </row>
    <row r="25" spans="1:7" ht="13.5" customHeight="1" x14ac:dyDescent="0.25">
      <c r="A25" s="8"/>
      <c r="B25" s="158" t="s">
        <v>106</v>
      </c>
      <c r="C25" s="142" t="s">
        <v>58</v>
      </c>
      <c r="D25" s="149">
        <v>2</v>
      </c>
      <c r="E25" s="142" t="s">
        <v>100</v>
      </c>
      <c r="F25" s="142">
        <v>20000</v>
      </c>
      <c r="G25" s="144">
        <f t="shared" si="0"/>
        <v>40000</v>
      </c>
    </row>
    <row r="26" spans="1:7" ht="12.75" customHeight="1" x14ac:dyDescent="0.25">
      <c r="A26" s="8"/>
      <c r="B26" s="157" t="s">
        <v>78</v>
      </c>
      <c r="C26" s="142" t="s">
        <v>58</v>
      </c>
      <c r="D26" s="156">
        <v>10.8</v>
      </c>
      <c r="E26" s="142" t="s">
        <v>100</v>
      </c>
      <c r="F26" s="142">
        <v>20000</v>
      </c>
      <c r="G26" s="144">
        <f t="shared" si="0"/>
        <v>216000</v>
      </c>
    </row>
    <row r="27" spans="1:7" ht="12.75" customHeight="1" x14ac:dyDescent="0.25">
      <c r="A27" s="8"/>
      <c r="B27" s="157" t="s">
        <v>102</v>
      </c>
      <c r="C27" s="142" t="s">
        <v>58</v>
      </c>
      <c r="D27" s="149">
        <v>8</v>
      </c>
      <c r="E27" s="142" t="s">
        <v>100</v>
      </c>
      <c r="F27" s="142">
        <v>20000</v>
      </c>
      <c r="G27" s="144">
        <f t="shared" si="0"/>
        <v>160000</v>
      </c>
    </row>
    <row r="28" spans="1:7" ht="12.75" customHeight="1" x14ac:dyDescent="0.25">
      <c r="A28" s="8"/>
      <c r="B28" s="157" t="s">
        <v>73</v>
      </c>
      <c r="C28" s="142" t="s">
        <v>58</v>
      </c>
      <c r="D28" s="149">
        <v>2</v>
      </c>
      <c r="E28" s="142" t="s">
        <v>100</v>
      </c>
      <c r="F28" s="142">
        <v>20000</v>
      </c>
      <c r="G28" s="144">
        <f t="shared" si="0"/>
        <v>40000</v>
      </c>
    </row>
    <row r="29" spans="1:7" ht="12.75" customHeight="1" x14ac:dyDescent="0.25">
      <c r="A29" s="8"/>
      <c r="B29" s="157" t="s">
        <v>92</v>
      </c>
      <c r="C29" s="142" t="s">
        <v>58</v>
      </c>
      <c r="D29" s="149">
        <v>20</v>
      </c>
      <c r="E29" s="142" t="s">
        <v>100</v>
      </c>
      <c r="F29" s="142">
        <v>20000</v>
      </c>
      <c r="G29" s="144">
        <f t="shared" si="0"/>
        <v>400000</v>
      </c>
    </row>
    <row r="30" spans="1:7" ht="12.75" customHeight="1" x14ac:dyDescent="0.25">
      <c r="A30" s="8"/>
      <c r="B30" s="157" t="s">
        <v>74</v>
      </c>
      <c r="C30" s="142" t="s">
        <v>58</v>
      </c>
      <c r="D30" s="149">
        <v>90</v>
      </c>
      <c r="E30" s="142" t="s">
        <v>101</v>
      </c>
      <c r="F30" s="142">
        <v>20000</v>
      </c>
      <c r="G30" s="144">
        <f t="shared" si="0"/>
        <v>1800000</v>
      </c>
    </row>
    <row r="31" spans="1:7" ht="12.75" customHeight="1" x14ac:dyDescent="0.25">
      <c r="A31" s="8"/>
      <c r="B31" s="157" t="s">
        <v>94</v>
      </c>
      <c r="C31" s="142" t="s">
        <v>62</v>
      </c>
      <c r="D31" s="149">
        <v>45</v>
      </c>
      <c r="E31" s="142" t="s">
        <v>101</v>
      </c>
      <c r="F31" s="142">
        <v>20000</v>
      </c>
      <c r="G31" s="144">
        <f t="shared" si="0"/>
        <v>900000</v>
      </c>
    </row>
    <row r="32" spans="1:7" ht="12.75" customHeight="1" x14ac:dyDescent="0.25">
      <c r="A32" s="8"/>
      <c r="B32" s="157" t="s">
        <v>79</v>
      </c>
      <c r="C32" s="142" t="s">
        <v>58</v>
      </c>
      <c r="D32" s="149">
        <v>30</v>
      </c>
      <c r="E32" s="142" t="s">
        <v>101</v>
      </c>
      <c r="F32" s="142">
        <v>20000</v>
      </c>
      <c r="G32" s="144">
        <f t="shared" si="0"/>
        <v>600000</v>
      </c>
    </row>
    <row r="33" spans="1:8" ht="12.75" customHeight="1" x14ac:dyDescent="0.25">
      <c r="A33" s="8"/>
      <c r="B33" s="113" t="s">
        <v>20</v>
      </c>
      <c r="C33" s="114"/>
      <c r="D33" s="115"/>
      <c r="E33" s="115"/>
      <c r="F33" s="115"/>
      <c r="G33" s="116">
        <f>SUM(G21:G32)</f>
        <v>4276000</v>
      </c>
    </row>
    <row r="34" spans="1:8" ht="12" customHeight="1" x14ac:dyDescent="0.25">
      <c r="A34" s="5"/>
      <c r="B34" s="18"/>
      <c r="C34" s="20"/>
      <c r="D34" s="20"/>
      <c r="E34" s="20"/>
      <c r="F34" s="27"/>
      <c r="G34" s="28"/>
    </row>
    <row r="35" spans="1:8" ht="12" customHeight="1" x14ac:dyDescent="0.25">
      <c r="A35" s="2"/>
      <c r="B35" s="29" t="s">
        <v>21</v>
      </c>
      <c r="C35" s="30"/>
      <c r="D35" s="31"/>
      <c r="E35" s="31"/>
      <c r="F35" s="32"/>
      <c r="G35" s="33"/>
    </row>
    <row r="36" spans="1:8" ht="24" customHeight="1" x14ac:dyDescent="0.25">
      <c r="A36" s="4"/>
      <c r="B36" s="34" t="s">
        <v>14</v>
      </c>
      <c r="C36" s="35" t="s">
        <v>15</v>
      </c>
      <c r="D36" s="35" t="s">
        <v>16</v>
      </c>
      <c r="E36" s="26" t="s">
        <v>17</v>
      </c>
      <c r="F36" s="35" t="s">
        <v>18</v>
      </c>
      <c r="G36" s="34" t="s">
        <v>19</v>
      </c>
    </row>
    <row r="37" spans="1:8" ht="12" customHeight="1" x14ac:dyDescent="0.25">
      <c r="A37" s="4"/>
      <c r="B37" s="36"/>
      <c r="C37" s="37"/>
      <c r="D37" s="37"/>
      <c r="E37" s="37"/>
      <c r="F37" s="38"/>
      <c r="G37" s="39"/>
    </row>
    <row r="38" spans="1:8" ht="12" customHeight="1" x14ac:dyDescent="0.25">
      <c r="A38" s="4"/>
      <c r="B38" s="6" t="s">
        <v>22</v>
      </c>
      <c r="C38" s="7"/>
      <c r="D38" s="7"/>
      <c r="E38" s="7"/>
      <c r="F38" s="40"/>
      <c r="G38" s="12"/>
    </row>
    <row r="39" spans="1:8" ht="12" customHeight="1" x14ac:dyDescent="0.25">
      <c r="A39" s="4"/>
      <c r="B39" s="41"/>
      <c r="C39" s="42"/>
      <c r="D39" s="42"/>
      <c r="E39" s="42"/>
      <c r="F39" s="43"/>
      <c r="G39" s="44"/>
    </row>
    <row r="40" spans="1:8" ht="12" customHeight="1" x14ac:dyDescent="0.25">
      <c r="A40" s="2"/>
      <c r="B40" s="29" t="s">
        <v>23</v>
      </c>
      <c r="C40" s="30"/>
      <c r="D40" s="31"/>
      <c r="E40" s="31"/>
      <c r="F40" s="32"/>
      <c r="G40" s="33"/>
    </row>
    <row r="41" spans="1:8" ht="24" customHeight="1" x14ac:dyDescent="0.25">
      <c r="A41" s="4"/>
      <c r="B41" s="54" t="s">
        <v>14</v>
      </c>
      <c r="C41" s="54" t="s">
        <v>15</v>
      </c>
      <c r="D41" s="54" t="s">
        <v>16</v>
      </c>
      <c r="E41" s="120" t="s">
        <v>17</v>
      </c>
      <c r="F41" s="45" t="s">
        <v>18</v>
      </c>
      <c r="G41" s="54" t="s">
        <v>19</v>
      </c>
    </row>
    <row r="42" spans="1:8" ht="12.75" customHeight="1" x14ac:dyDescent="0.25">
      <c r="A42" s="8"/>
      <c r="B42" s="159" t="s">
        <v>80</v>
      </c>
      <c r="C42" s="160" t="s">
        <v>62</v>
      </c>
      <c r="D42" s="161">
        <v>0.1</v>
      </c>
      <c r="E42" s="132" t="s">
        <v>99</v>
      </c>
      <c r="F42" s="132">
        <v>220000</v>
      </c>
      <c r="G42" s="162">
        <f>D42*F42</f>
        <v>22000</v>
      </c>
      <c r="H42" s="112"/>
    </row>
    <row r="43" spans="1:8" ht="12.75" customHeight="1" x14ac:dyDescent="0.25">
      <c r="A43" s="8"/>
      <c r="B43" s="163" t="s">
        <v>81</v>
      </c>
      <c r="C43" s="132" t="s">
        <v>62</v>
      </c>
      <c r="D43" s="161">
        <v>0.05</v>
      </c>
      <c r="E43" s="132" t="s">
        <v>99</v>
      </c>
      <c r="F43" s="132">
        <v>350000</v>
      </c>
      <c r="G43" s="162">
        <f t="shared" ref="G43:G45" si="2">D43*F43</f>
        <v>17500</v>
      </c>
      <c r="H43" s="112"/>
    </row>
    <row r="44" spans="1:8" ht="12.75" customHeight="1" x14ac:dyDescent="0.25">
      <c r="A44" s="8"/>
      <c r="B44" s="151" t="s">
        <v>72</v>
      </c>
      <c r="C44" s="132" t="s">
        <v>62</v>
      </c>
      <c r="D44" s="164">
        <v>0.1</v>
      </c>
      <c r="E44" s="132" t="s">
        <v>99</v>
      </c>
      <c r="F44" s="132">
        <v>180000</v>
      </c>
      <c r="G44" s="162">
        <f t="shared" si="2"/>
        <v>18000</v>
      </c>
      <c r="H44" s="112"/>
    </row>
    <row r="45" spans="1:8" ht="12.75" customHeight="1" x14ac:dyDescent="0.25">
      <c r="A45" s="8"/>
      <c r="B45" s="151" t="s">
        <v>76</v>
      </c>
      <c r="C45" s="132" t="s">
        <v>62</v>
      </c>
      <c r="D45" s="164">
        <v>0.05</v>
      </c>
      <c r="E45" s="132" t="s">
        <v>99</v>
      </c>
      <c r="F45" s="132">
        <v>350000</v>
      </c>
      <c r="G45" s="162">
        <f t="shared" si="2"/>
        <v>17500</v>
      </c>
      <c r="H45" s="112"/>
    </row>
    <row r="46" spans="1:8" ht="12.75" customHeight="1" x14ac:dyDescent="0.25">
      <c r="A46" s="8"/>
      <c r="B46" s="158" t="s">
        <v>77</v>
      </c>
      <c r="C46" s="132" t="s">
        <v>62</v>
      </c>
      <c r="D46" s="164">
        <v>0.05</v>
      </c>
      <c r="E46" s="132" t="s">
        <v>99</v>
      </c>
      <c r="F46" s="132">
        <v>120000</v>
      </c>
      <c r="G46" s="162">
        <f>D46*F46</f>
        <v>6000</v>
      </c>
      <c r="H46" s="112"/>
    </row>
    <row r="47" spans="1:8" ht="12.75" customHeight="1" x14ac:dyDescent="0.25">
      <c r="A47" s="8"/>
      <c r="B47" s="165" t="s">
        <v>87</v>
      </c>
      <c r="C47" s="166" t="s">
        <v>62</v>
      </c>
      <c r="D47" s="167">
        <v>0.1</v>
      </c>
      <c r="E47" s="132" t="s">
        <v>100</v>
      </c>
      <c r="F47" s="166">
        <v>220000</v>
      </c>
      <c r="G47" s="165">
        <f>D47*F47</f>
        <v>22000</v>
      </c>
      <c r="H47" s="112"/>
    </row>
    <row r="48" spans="1:8" ht="12.75" customHeight="1" x14ac:dyDescent="0.25">
      <c r="A48" s="8"/>
      <c r="B48" s="165" t="s">
        <v>88</v>
      </c>
      <c r="C48" s="166" t="s">
        <v>62</v>
      </c>
      <c r="D48" s="167">
        <v>0.05</v>
      </c>
      <c r="E48" s="132" t="s">
        <v>100</v>
      </c>
      <c r="F48" s="166">
        <v>70000</v>
      </c>
      <c r="G48" s="165">
        <f>D48*F48</f>
        <v>3500</v>
      </c>
      <c r="H48" s="112"/>
    </row>
    <row r="49" spans="1:249" ht="12.75" customHeight="1" x14ac:dyDescent="0.25">
      <c r="A49" s="5"/>
      <c r="B49" s="121" t="s">
        <v>24</v>
      </c>
      <c r="C49" s="122"/>
      <c r="D49" s="123"/>
      <c r="E49" s="123"/>
      <c r="F49" s="123"/>
      <c r="G49" s="124">
        <f>SUM(G42:G48)</f>
        <v>106500</v>
      </c>
    </row>
    <row r="50" spans="1:249" ht="12" customHeight="1" x14ac:dyDescent="0.25">
      <c r="A50" s="4"/>
      <c r="B50" s="41"/>
      <c r="C50" s="42"/>
      <c r="D50" s="42"/>
      <c r="E50" s="42"/>
      <c r="F50" s="43"/>
      <c r="G50" s="44"/>
    </row>
    <row r="51" spans="1:249" ht="12" customHeight="1" x14ac:dyDescent="0.25">
      <c r="A51" s="2"/>
      <c r="B51" s="29" t="s">
        <v>25</v>
      </c>
      <c r="C51" s="30"/>
      <c r="D51" s="31"/>
      <c r="E51" s="31"/>
      <c r="F51" s="32"/>
      <c r="G51" s="33"/>
    </row>
    <row r="52" spans="1:249" ht="24" customHeight="1" x14ac:dyDescent="0.25">
      <c r="A52" s="4"/>
      <c r="B52" s="45" t="s">
        <v>26</v>
      </c>
      <c r="C52" s="45" t="s">
        <v>27</v>
      </c>
      <c r="D52" s="45" t="s">
        <v>28</v>
      </c>
      <c r="E52" s="45"/>
      <c r="F52" s="45" t="s">
        <v>18</v>
      </c>
      <c r="G52" s="46" t="s">
        <v>19</v>
      </c>
    </row>
    <row r="53" spans="1:249" s="136" customFormat="1" ht="12" customHeight="1" x14ac:dyDescent="0.25">
      <c r="A53" s="134"/>
      <c r="B53" s="39" t="s">
        <v>104</v>
      </c>
      <c r="C53" s="142" t="s">
        <v>70</v>
      </c>
      <c r="D53" s="143">
        <v>2.5</v>
      </c>
      <c r="E53" s="142" t="s">
        <v>97</v>
      </c>
      <c r="F53" s="142">
        <v>50000</v>
      </c>
      <c r="G53" s="144">
        <f>D53*F53</f>
        <v>125000</v>
      </c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5"/>
      <c r="AY53" s="135"/>
      <c r="AZ53" s="135"/>
      <c r="BA53" s="135"/>
      <c r="BB53" s="135"/>
      <c r="BC53" s="135"/>
      <c r="BD53" s="135"/>
      <c r="BE53" s="135"/>
      <c r="BF53" s="135"/>
      <c r="BG53" s="135"/>
      <c r="BH53" s="135"/>
      <c r="BI53" s="135"/>
      <c r="BJ53" s="135"/>
      <c r="BK53" s="135"/>
      <c r="BL53" s="135"/>
      <c r="BM53" s="135"/>
      <c r="BN53" s="135"/>
      <c r="BO53" s="135"/>
      <c r="BP53" s="135"/>
      <c r="BQ53" s="135"/>
      <c r="BR53" s="135"/>
      <c r="BS53" s="135"/>
      <c r="BT53" s="135"/>
      <c r="BU53" s="135"/>
      <c r="BV53" s="135"/>
      <c r="BW53" s="135"/>
      <c r="BX53" s="135"/>
      <c r="BY53" s="135"/>
      <c r="BZ53" s="135"/>
      <c r="CA53" s="135"/>
      <c r="CB53" s="135"/>
      <c r="CC53" s="135"/>
      <c r="CD53" s="135"/>
      <c r="CE53" s="135"/>
      <c r="CF53" s="135"/>
      <c r="CG53" s="135"/>
      <c r="CH53" s="135"/>
      <c r="CI53" s="135"/>
      <c r="CJ53" s="135"/>
      <c r="CK53" s="135"/>
      <c r="CL53" s="135"/>
      <c r="CM53" s="135"/>
      <c r="CN53" s="135"/>
      <c r="CO53" s="135"/>
      <c r="CP53" s="135"/>
      <c r="CQ53" s="135"/>
      <c r="CR53" s="135"/>
      <c r="CS53" s="135"/>
      <c r="CT53" s="135"/>
      <c r="CU53" s="135"/>
      <c r="CV53" s="135"/>
      <c r="CW53" s="135"/>
      <c r="CX53" s="135"/>
      <c r="CY53" s="135"/>
      <c r="CZ53" s="135"/>
      <c r="DA53" s="135"/>
      <c r="DB53" s="135"/>
      <c r="DC53" s="135"/>
      <c r="DD53" s="135"/>
      <c r="DE53" s="135"/>
      <c r="DF53" s="135"/>
      <c r="DG53" s="135"/>
      <c r="DH53" s="135"/>
      <c r="DI53" s="135"/>
      <c r="DJ53" s="135"/>
      <c r="DK53" s="135"/>
      <c r="DL53" s="135"/>
      <c r="DM53" s="135"/>
      <c r="DN53" s="135"/>
      <c r="DO53" s="135"/>
      <c r="DP53" s="135"/>
      <c r="DQ53" s="135"/>
      <c r="DR53" s="135"/>
      <c r="DS53" s="135"/>
      <c r="DT53" s="135"/>
      <c r="DU53" s="135"/>
      <c r="DV53" s="135"/>
      <c r="DW53" s="135"/>
      <c r="DX53" s="135"/>
      <c r="DY53" s="135"/>
      <c r="DZ53" s="135"/>
      <c r="EA53" s="135"/>
      <c r="EB53" s="135"/>
      <c r="EC53" s="135"/>
      <c r="ED53" s="135"/>
      <c r="EE53" s="135"/>
      <c r="EF53" s="135"/>
      <c r="EG53" s="135"/>
      <c r="EH53" s="135"/>
      <c r="EI53" s="135"/>
      <c r="EJ53" s="135"/>
      <c r="EK53" s="135"/>
      <c r="EL53" s="135"/>
      <c r="EM53" s="135"/>
      <c r="EN53" s="135"/>
      <c r="EO53" s="135"/>
      <c r="EP53" s="135"/>
      <c r="EQ53" s="135"/>
      <c r="ER53" s="135"/>
      <c r="ES53" s="135"/>
      <c r="ET53" s="135"/>
      <c r="EU53" s="135"/>
      <c r="EV53" s="135"/>
      <c r="EW53" s="135"/>
      <c r="EX53" s="135"/>
      <c r="EY53" s="135"/>
      <c r="EZ53" s="135"/>
      <c r="FA53" s="135"/>
      <c r="FB53" s="135"/>
      <c r="FC53" s="135"/>
      <c r="FD53" s="135"/>
      <c r="FE53" s="135"/>
      <c r="FF53" s="135"/>
      <c r="FG53" s="135"/>
      <c r="FH53" s="135"/>
      <c r="FI53" s="135"/>
      <c r="FJ53" s="135"/>
      <c r="FK53" s="135"/>
      <c r="FL53" s="135"/>
      <c r="FM53" s="135"/>
      <c r="FN53" s="135"/>
      <c r="FO53" s="135"/>
      <c r="FP53" s="135"/>
      <c r="FQ53" s="135"/>
      <c r="FR53" s="135"/>
      <c r="FS53" s="135"/>
      <c r="FT53" s="135"/>
      <c r="FU53" s="135"/>
      <c r="FV53" s="135"/>
      <c r="FW53" s="135"/>
      <c r="FX53" s="135"/>
      <c r="FY53" s="135"/>
      <c r="FZ53" s="135"/>
      <c r="GA53" s="135"/>
      <c r="GB53" s="135"/>
      <c r="GC53" s="135"/>
      <c r="GD53" s="135"/>
      <c r="GE53" s="135"/>
      <c r="GF53" s="135"/>
      <c r="GG53" s="135"/>
      <c r="GH53" s="135"/>
      <c r="GI53" s="135"/>
      <c r="GJ53" s="135"/>
      <c r="GK53" s="135"/>
      <c r="GL53" s="135"/>
      <c r="GM53" s="135"/>
      <c r="GN53" s="135"/>
      <c r="GO53" s="135"/>
      <c r="GP53" s="135"/>
      <c r="GQ53" s="135"/>
      <c r="GR53" s="135"/>
      <c r="GS53" s="135"/>
      <c r="GT53" s="135"/>
      <c r="GU53" s="135"/>
      <c r="GV53" s="135"/>
      <c r="GW53" s="135"/>
      <c r="GX53" s="135"/>
      <c r="GY53" s="135"/>
      <c r="GZ53" s="135"/>
      <c r="HA53" s="135"/>
      <c r="HB53" s="135"/>
      <c r="HC53" s="135"/>
      <c r="HD53" s="135"/>
      <c r="HE53" s="135"/>
      <c r="HF53" s="135"/>
      <c r="HG53" s="135"/>
      <c r="HH53" s="135"/>
      <c r="HI53" s="135"/>
      <c r="HJ53" s="135"/>
      <c r="HK53" s="135"/>
      <c r="HL53" s="135"/>
      <c r="HM53" s="135"/>
      <c r="HN53" s="135"/>
      <c r="HO53" s="135"/>
      <c r="HP53" s="135"/>
      <c r="HQ53" s="135"/>
      <c r="HR53" s="135"/>
      <c r="HS53" s="135"/>
      <c r="HT53" s="135"/>
      <c r="HU53" s="135"/>
      <c r="HV53" s="135"/>
      <c r="HW53" s="135"/>
      <c r="HX53" s="135"/>
      <c r="HY53" s="135"/>
      <c r="HZ53" s="135"/>
      <c r="IA53" s="135"/>
      <c r="IB53" s="135"/>
      <c r="IC53" s="135"/>
      <c r="ID53" s="135"/>
      <c r="IE53" s="135"/>
      <c r="IF53" s="135"/>
      <c r="IG53" s="135"/>
      <c r="IH53" s="135"/>
      <c r="II53" s="135"/>
      <c r="IJ53" s="135"/>
      <c r="IK53" s="135"/>
      <c r="IL53" s="135"/>
      <c r="IM53" s="135"/>
      <c r="IN53" s="135"/>
      <c r="IO53" s="135"/>
    </row>
    <row r="54" spans="1:249" s="136" customFormat="1" ht="12" customHeight="1" x14ac:dyDescent="0.25">
      <c r="A54" s="137"/>
      <c r="B54" s="145" t="s">
        <v>84</v>
      </c>
      <c r="C54" s="142" t="s">
        <v>63</v>
      </c>
      <c r="D54" s="146">
        <v>7</v>
      </c>
      <c r="E54" s="142" t="s">
        <v>97</v>
      </c>
      <c r="F54" s="142">
        <v>145000</v>
      </c>
      <c r="G54" s="144">
        <f t="shared" ref="G54:G58" si="3">D54*F54</f>
        <v>1015000</v>
      </c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5"/>
      <c r="AX54" s="135"/>
      <c r="AY54" s="135"/>
      <c r="AZ54" s="135"/>
      <c r="BA54" s="135"/>
      <c r="BB54" s="135"/>
      <c r="BC54" s="135"/>
      <c r="BD54" s="135"/>
      <c r="BE54" s="135"/>
      <c r="BF54" s="135"/>
      <c r="BG54" s="135"/>
      <c r="BH54" s="135"/>
      <c r="BI54" s="135"/>
      <c r="BJ54" s="135"/>
      <c r="BK54" s="135"/>
      <c r="BL54" s="135"/>
      <c r="BM54" s="135"/>
      <c r="BN54" s="135"/>
      <c r="BO54" s="135"/>
      <c r="BP54" s="135"/>
      <c r="BQ54" s="135"/>
      <c r="BR54" s="135"/>
      <c r="BS54" s="135"/>
      <c r="BT54" s="135"/>
      <c r="BU54" s="135"/>
      <c r="BV54" s="135"/>
      <c r="BW54" s="135"/>
      <c r="BX54" s="135"/>
      <c r="BY54" s="135"/>
      <c r="BZ54" s="135"/>
      <c r="CA54" s="135"/>
      <c r="CB54" s="135"/>
      <c r="CC54" s="135"/>
      <c r="CD54" s="135"/>
      <c r="CE54" s="135"/>
      <c r="CF54" s="135"/>
      <c r="CG54" s="135"/>
      <c r="CH54" s="135"/>
      <c r="CI54" s="135"/>
      <c r="CJ54" s="135"/>
      <c r="CK54" s="135"/>
      <c r="CL54" s="135"/>
      <c r="CM54" s="135"/>
      <c r="CN54" s="135"/>
      <c r="CO54" s="135"/>
      <c r="CP54" s="135"/>
      <c r="CQ54" s="135"/>
      <c r="CR54" s="135"/>
      <c r="CS54" s="135"/>
      <c r="CT54" s="135"/>
      <c r="CU54" s="135"/>
      <c r="CV54" s="135"/>
      <c r="CW54" s="135"/>
      <c r="CX54" s="135"/>
      <c r="CY54" s="135"/>
      <c r="CZ54" s="135"/>
      <c r="DA54" s="135"/>
      <c r="DB54" s="135"/>
      <c r="DC54" s="135"/>
      <c r="DD54" s="135"/>
      <c r="DE54" s="135"/>
      <c r="DF54" s="135"/>
      <c r="DG54" s="135"/>
      <c r="DH54" s="135"/>
      <c r="DI54" s="135"/>
      <c r="DJ54" s="135"/>
      <c r="DK54" s="135"/>
      <c r="DL54" s="135"/>
      <c r="DM54" s="135"/>
      <c r="DN54" s="135"/>
      <c r="DO54" s="135"/>
      <c r="DP54" s="135"/>
      <c r="DQ54" s="135"/>
      <c r="DR54" s="135"/>
      <c r="DS54" s="135"/>
      <c r="DT54" s="135"/>
      <c r="DU54" s="135"/>
      <c r="DV54" s="135"/>
      <c r="DW54" s="135"/>
      <c r="DX54" s="135"/>
      <c r="DY54" s="135"/>
      <c r="DZ54" s="135"/>
      <c r="EA54" s="135"/>
      <c r="EB54" s="135"/>
      <c r="EC54" s="135"/>
      <c r="ED54" s="135"/>
      <c r="EE54" s="135"/>
      <c r="EF54" s="135"/>
      <c r="EG54" s="135"/>
      <c r="EH54" s="135"/>
      <c r="EI54" s="135"/>
      <c r="EJ54" s="135"/>
      <c r="EK54" s="135"/>
      <c r="EL54" s="135"/>
      <c r="EM54" s="135"/>
      <c r="EN54" s="135"/>
      <c r="EO54" s="135"/>
      <c r="EP54" s="135"/>
      <c r="EQ54" s="135"/>
      <c r="ER54" s="135"/>
      <c r="ES54" s="135"/>
      <c r="ET54" s="135"/>
      <c r="EU54" s="135"/>
      <c r="EV54" s="135"/>
      <c r="EW54" s="135"/>
      <c r="EX54" s="135"/>
      <c r="EY54" s="135"/>
      <c r="EZ54" s="135"/>
      <c r="FA54" s="135"/>
      <c r="FB54" s="135"/>
      <c r="FC54" s="135"/>
      <c r="FD54" s="135"/>
      <c r="FE54" s="135"/>
      <c r="FF54" s="135"/>
      <c r="FG54" s="135"/>
      <c r="FH54" s="135"/>
      <c r="FI54" s="135"/>
      <c r="FJ54" s="135"/>
      <c r="FK54" s="135"/>
      <c r="FL54" s="135"/>
      <c r="FM54" s="135"/>
      <c r="FN54" s="135"/>
      <c r="FO54" s="135"/>
      <c r="FP54" s="135"/>
      <c r="FQ54" s="135"/>
      <c r="FR54" s="135"/>
      <c r="FS54" s="135"/>
      <c r="FT54" s="135"/>
      <c r="FU54" s="135"/>
      <c r="FV54" s="135"/>
      <c r="FW54" s="135"/>
      <c r="FX54" s="135"/>
      <c r="FY54" s="135"/>
      <c r="FZ54" s="135"/>
      <c r="GA54" s="135"/>
      <c r="GB54" s="135"/>
      <c r="GC54" s="135"/>
      <c r="GD54" s="135"/>
      <c r="GE54" s="135"/>
      <c r="GF54" s="135"/>
      <c r="GG54" s="135"/>
      <c r="GH54" s="135"/>
      <c r="GI54" s="135"/>
      <c r="GJ54" s="135"/>
      <c r="GK54" s="135"/>
      <c r="GL54" s="135"/>
      <c r="GM54" s="135"/>
      <c r="GN54" s="135"/>
      <c r="GO54" s="135"/>
      <c r="GP54" s="135"/>
      <c r="GQ54" s="135"/>
      <c r="GR54" s="135"/>
      <c r="GS54" s="135"/>
      <c r="GT54" s="135"/>
      <c r="GU54" s="135"/>
      <c r="GV54" s="135"/>
      <c r="GW54" s="135"/>
      <c r="GX54" s="135"/>
      <c r="GY54" s="135"/>
      <c r="GZ54" s="135"/>
      <c r="HA54" s="135"/>
      <c r="HB54" s="135"/>
      <c r="HC54" s="135"/>
      <c r="HD54" s="135"/>
      <c r="HE54" s="135"/>
      <c r="HF54" s="135"/>
      <c r="HG54" s="135"/>
      <c r="HH54" s="135"/>
      <c r="HI54" s="135"/>
      <c r="HJ54" s="135"/>
      <c r="HK54" s="135"/>
      <c r="HL54" s="135"/>
      <c r="HM54" s="135"/>
      <c r="HN54" s="135"/>
      <c r="HO54" s="135"/>
      <c r="HP54" s="135"/>
      <c r="HQ54" s="135"/>
      <c r="HR54" s="135"/>
      <c r="HS54" s="135"/>
      <c r="HT54" s="135"/>
      <c r="HU54" s="135"/>
      <c r="HV54" s="135"/>
      <c r="HW54" s="135"/>
      <c r="HX54" s="135"/>
      <c r="HY54" s="135"/>
      <c r="HZ54" s="135"/>
      <c r="IA54" s="135"/>
      <c r="IB54" s="135"/>
      <c r="IC54" s="135"/>
      <c r="ID54" s="135"/>
      <c r="IE54" s="135"/>
      <c r="IF54" s="135"/>
      <c r="IG54" s="135"/>
      <c r="IH54" s="135"/>
      <c r="II54" s="135"/>
      <c r="IJ54" s="135"/>
      <c r="IK54" s="135"/>
      <c r="IL54" s="135"/>
      <c r="IM54" s="135"/>
      <c r="IN54" s="135"/>
      <c r="IO54" s="135"/>
    </row>
    <row r="55" spans="1:249" s="135" customFormat="1" ht="12" customHeight="1" x14ac:dyDescent="0.25">
      <c r="A55" s="137"/>
      <c r="B55" s="147" t="s">
        <v>54</v>
      </c>
      <c r="C55" s="148" t="s">
        <v>60</v>
      </c>
      <c r="D55" s="149">
        <v>2000</v>
      </c>
      <c r="E55" s="142" t="s">
        <v>97</v>
      </c>
      <c r="F55" s="142">
        <v>159</v>
      </c>
      <c r="G55" s="144">
        <f t="shared" si="3"/>
        <v>318000</v>
      </c>
    </row>
    <row r="56" spans="1:249" s="135" customFormat="1" ht="12" customHeight="1" x14ac:dyDescent="0.25">
      <c r="A56" s="137"/>
      <c r="B56" s="147" t="s">
        <v>107</v>
      </c>
      <c r="C56" s="148" t="s">
        <v>70</v>
      </c>
      <c r="D56" s="150">
        <v>350</v>
      </c>
      <c r="E56" s="142" t="s">
        <v>97</v>
      </c>
      <c r="F56" s="142">
        <v>1130</v>
      </c>
      <c r="G56" s="144">
        <f t="shared" si="3"/>
        <v>395500</v>
      </c>
    </row>
    <row r="57" spans="1:249" s="135" customFormat="1" ht="12" customHeight="1" x14ac:dyDescent="0.25">
      <c r="A57" s="137"/>
      <c r="B57" s="147" t="s">
        <v>108</v>
      </c>
      <c r="C57" s="148" t="s">
        <v>70</v>
      </c>
      <c r="D57" s="150">
        <v>210</v>
      </c>
      <c r="E57" s="142" t="s">
        <v>97</v>
      </c>
      <c r="F57" s="142">
        <v>1188</v>
      </c>
      <c r="G57" s="144">
        <f t="shared" si="3"/>
        <v>249480</v>
      </c>
    </row>
    <row r="58" spans="1:249" s="135" customFormat="1" ht="12" customHeight="1" x14ac:dyDescent="0.25">
      <c r="A58" s="137"/>
      <c r="B58" s="147" t="s">
        <v>109</v>
      </c>
      <c r="C58" s="148" t="s">
        <v>70</v>
      </c>
      <c r="D58" s="150">
        <v>162</v>
      </c>
      <c r="E58" s="142" t="s">
        <v>97</v>
      </c>
      <c r="F58" s="142">
        <v>1137</v>
      </c>
      <c r="G58" s="144">
        <f t="shared" si="3"/>
        <v>184194</v>
      </c>
    </row>
    <row r="59" spans="1:249" s="135" customFormat="1" ht="12" customHeight="1" x14ac:dyDescent="0.25">
      <c r="A59" s="137"/>
      <c r="B59" s="151" t="s">
        <v>55</v>
      </c>
      <c r="C59" s="142" t="s">
        <v>59</v>
      </c>
      <c r="D59" s="152">
        <v>2.5</v>
      </c>
      <c r="E59" s="142" t="s">
        <v>97</v>
      </c>
      <c r="F59" s="142">
        <v>10985</v>
      </c>
      <c r="G59" s="153">
        <f>D59*F59</f>
        <v>27462.5</v>
      </c>
    </row>
    <row r="60" spans="1:249" s="135" customFormat="1" ht="12" customHeight="1" x14ac:dyDescent="0.25">
      <c r="A60" s="137"/>
      <c r="B60" s="151" t="s">
        <v>90</v>
      </c>
      <c r="C60" s="142" t="s">
        <v>70</v>
      </c>
      <c r="D60" s="154">
        <v>4</v>
      </c>
      <c r="E60" s="142" t="s">
        <v>97</v>
      </c>
      <c r="F60" s="142">
        <v>31740</v>
      </c>
      <c r="G60" s="153">
        <f t="shared" ref="G60:G64" si="4">D60*F60</f>
        <v>126960</v>
      </c>
    </row>
    <row r="61" spans="1:249" s="135" customFormat="1" ht="12" customHeight="1" x14ac:dyDescent="0.25">
      <c r="A61" s="137"/>
      <c r="B61" s="151" t="s">
        <v>91</v>
      </c>
      <c r="C61" s="142" t="s">
        <v>70</v>
      </c>
      <c r="D61" s="155">
        <v>0.8</v>
      </c>
      <c r="E61" s="142" t="s">
        <v>97</v>
      </c>
      <c r="F61" s="142">
        <v>44000</v>
      </c>
      <c r="G61" s="153">
        <f t="shared" ref="G61:G62" si="5">D61*F61</f>
        <v>35200</v>
      </c>
    </row>
    <row r="62" spans="1:249" s="135" customFormat="1" ht="12" customHeight="1" x14ac:dyDescent="0.25">
      <c r="A62" s="137"/>
      <c r="B62" s="151" t="s">
        <v>103</v>
      </c>
      <c r="C62" s="142" t="s">
        <v>59</v>
      </c>
      <c r="D62" s="156">
        <v>28</v>
      </c>
      <c r="E62" s="142" t="s">
        <v>97</v>
      </c>
      <c r="F62" s="142">
        <v>16320</v>
      </c>
      <c r="G62" s="153">
        <f t="shared" si="5"/>
        <v>456960</v>
      </c>
    </row>
    <row r="63" spans="1:249" s="135" customFormat="1" ht="12" customHeight="1" x14ac:dyDescent="0.25">
      <c r="A63" s="137"/>
      <c r="B63" s="151" t="s">
        <v>71</v>
      </c>
      <c r="C63" s="142" t="s">
        <v>59</v>
      </c>
      <c r="D63" s="156">
        <v>0.8</v>
      </c>
      <c r="E63" s="142" t="s">
        <v>97</v>
      </c>
      <c r="F63" s="142">
        <v>50000</v>
      </c>
      <c r="G63" s="153">
        <f t="shared" si="4"/>
        <v>40000</v>
      </c>
    </row>
    <row r="64" spans="1:249" s="135" customFormat="1" ht="12" customHeight="1" x14ac:dyDescent="0.25">
      <c r="A64" s="137"/>
      <c r="B64" s="151" t="s">
        <v>93</v>
      </c>
      <c r="C64" s="142" t="s">
        <v>63</v>
      </c>
      <c r="D64" s="156">
        <v>1</v>
      </c>
      <c r="E64" s="142" t="s">
        <v>97</v>
      </c>
      <c r="F64" s="142">
        <v>3000</v>
      </c>
      <c r="G64" s="153">
        <f t="shared" si="4"/>
        <v>3000</v>
      </c>
    </row>
    <row r="65" spans="1:8" s="1" customFormat="1" ht="12.75" customHeight="1" x14ac:dyDescent="0.25">
      <c r="A65" s="8"/>
      <c r="B65" s="47" t="s">
        <v>29</v>
      </c>
      <c r="C65" s="48"/>
      <c r="D65" s="48"/>
      <c r="E65" s="48"/>
      <c r="F65" s="48"/>
      <c r="G65" s="141">
        <f>SUM(G53:G64)</f>
        <v>2976756.5</v>
      </c>
    </row>
    <row r="66" spans="1:8" s="1" customFormat="1" ht="12" customHeight="1" x14ac:dyDescent="0.25">
      <c r="A66" s="8"/>
      <c r="B66" s="49"/>
      <c r="C66" s="50"/>
      <c r="D66" s="50"/>
      <c r="E66" s="51"/>
      <c r="F66" s="52"/>
      <c r="G66" s="53"/>
    </row>
    <row r="67" spans="1:8" s="1" customFormat="1" ht="12" customHeight="1" x14ac:dyDescent="0.25">
      <c r="A67" s="2"/>
      <c r="B67" s="29" t="s">
        <v>30</v>
      </c>
      <c r="C67" s="30"/>
      <c r="D67" s="31"/>
      <c r="E67" s="31"/>
      <c r="F67" s="32"/>
      <c r="G67" s="33"/>
    </row>
    <row r="68" spans="1:8" s="1" customFormat="1" ht="24" customHeight="1" x14ac:dyDescent="0.25">
      <c r="A68" s="4"/>
      <c r="B68" s="54" t="s">
        <v>31</v>
      </c>
      <c r="C68" s="45" t="s">
        <v>27</v>
      </c>
      <c r="D68" s="45" t="s">
        <v>28</v>
      </c>
      <c r="E68" s="54"/>
      <c r="F68" s="45" t="s">
        <v>18</v>
      </c>
      <c r="G68" s="54" t="s">
        <v>19</v>
      </c>
    </row>
    <row r="69" spans="1:8" s="1" customFormat="1" ht="14.25" customHeight="1" x14ac:dyDescent="0.25">
      <c r="A69" s="4"/>
      <c r="B69" s="168" t="s">
        <v>69</v>
      </c>
      <c r="C69" s="169" t="s">
        <v>63</v>
      </c>
      <c r="D69" s="169">
        <v>1</v>
      </c>
      <c r="E69" s="170" t="s">
        <v>98</v>
      </c>
      <c r="F69" s="171">
        <v>33000</v>
      </c>
      <c r="G69" s="171">
        <f>F69*D69</f>
        <v>33000</v>
      </c>
    </row>
    <row r="70" spans="1:8" s="1" customFormat="1" ht="13.5" customHeight="1" x14ac:dyDescent="0.25">
      <c r="A70" s="8"/>
      <c r="B70" s="55" t="s">
        <v>32</v>
      </c>
      <c r="C70" s="56"/>
      <c r="D70" s="56"/>
      <c r="E70" s="57"/>
      <c r="F70" s="58"/>
      <c r="G70" s="119">
        <f>G69</f>
        <v>33000</v>
      </c>
      <c r="H70" s="11"/>
    </row>
    <row r="71" spans="1:8" s="1" customFormat="1" ht="12" customHeight="1" x14ac:dyDescent="0.25">
      <c r="A71" s="4"/>
      <c r="B71" s="59"/>
      <c r="C71" s="59"/>
      <c r="D71" s="59"/>
      <c r="E71" s="59"/>
      <c r="F71" s="60"/>
      <c r="G71" s="61"/>
    </row>
    <row r="72" spans="1:8" s="1" customFormat="1" ht="12" customHeight="1" x14ac:dyDescent="0.25">
      <c r="A72" s="2"/>
      <c r="B72" s="100" t="s">
        <v>33</v>
      </c>
      <c r="C72" s="101"/>
      <c r="D72" s="101"/>
      <c r="E72" s="101"/>
      <c r="F72" s="101"/>
      <c r="G72" s="102">
        <f>G33+G38+G49+G65+G70</f>
        <v>7392256.5</v>
      </c>
    </row>
    <row r="73" spans="1:8" s="1" customFormat="1" ht="12" customHeight="1" x14ac:dyDescent="0.25">
      <c r="A73" s="8"/>
      <c r="B73" s="103" t="s">
        <v>34</v>
      </c>
      <c r="C73" s="99"/>
      <c r="D73" s="99"/>
      <c r="E73" s="99"/>
      <c r="F73" s="99"/>
      <c r="G73" s="104">
        <f>G72*0.05</f>
        <v>369612.82500000001</v>
      </c>
    </row>
    <row r="74" spans="1:8" s="1" customFormat="1" ht="12" customHeight="1" x14ac:dyDescent="0.25">
      <c r="A74" s="8"/>
      <c r="B74" s="105" t="s">
        <v>35</v>
      </c>
      <c r="C74" s="98"/>
      <c r="D74" s="98"/>
      <c r="E74" s="98"/>
      <c r="F74" s="98"/>
      <c r="G74" s="106">
        <f>G73+G72</f>
        <v>7761869.3250000002</v>
      </c>
    </row>
    <row r="75" spans="1:8" s="1" customFormat="1" ht="12" customHeight="1" x14ac:dyDescent="0.25">
      <c r="A75" s="8"/>
      <c r="B75" s="103" t="s">
        <v>36</v>
      </c>
      <c r="C75" s="99"/>
      <c r="D75" s="99"/>
      <c r="E75" s="99"/>
      <c r="F75" s="99"/>
      <c r="G75" s="104">
        <f>G12</f>
        <v>10000000</v>
      </c>
    </row>
    <row r="76" spans="1:8" s="1" customFormat="1" ht="12" customHeight="1" x14ac:dyDescent="0.25">
      <c r="A76" s="8"/>
      <c r="B76" s="107" t="s">
        <v>37</v>
      </c>
      <c r="C76" s="108"/>
      <c r="D76" s="108"/>
      <c r="E76" s="108"/>
      <c r="F76" s="108"/>
      <c r="G76" s="109">
        <f>G75-G74</f>
        <v>2238130.6749999998</v>
      </c>
    </row>
    <row r="77" spans="1:8" s="1" customFormat="1" ht="12" customHeight="1" x14ac:dyDescent="0.25">
      <c r="A77" s="8"/>
      <c r="B77" s="62" t="s">
        <v>56</v>
      </c>
      <c r="C77" s="63"/>
      <c r="D77" s="63"/>
      <c r="E77" s="63"/>
      <c r="F77" s="63"/>
      <c r="G77" s="64"/>
    </row>
    <row r="78" spans="1:8" s="1" customFormat="1" ht="12.75" customHeight="1" thickBot="1" x14ac:dyDescent="0.3">
      <c r="A78" s="8"/>
      <c r="B78" s="65"/>
      <c r="C78" s="63"/>
      <c r="D78" s="63"/>
      <c r="E78" s="63"/>
      <c r="F78" s="63"/>
      <c r="G78" s="64"/>
    </row>
    <row r="79" spans="1:8" s="1" customFormat="1" ht="12" customHeight="1" x14ac:dyDescent="0.25">
      <c r="A79" s="8"/>
      <c r="B79" s="66" t="s">
        <v>57</v>
      </c>
      <c r="C79" s="67"/>
      <c r="D79" s="67"/>
      <c r="E79" s="67"/>
      <c r="F79" s="68"/>
      <c r="G79" s="64"/>
    </row>
    <row r="80" spans="1:8" s="1" customFormat="1" ht="12" customHeight="1" x14ac:dyDescent="0.25">
      <c r="A80" s="8"/>
      <c r="B80" s="69" t="s">
        <v>38</v>
      </c>
      <c r="C80" s="70"/>
      <c r="D80" s="70"/>
      <c r="E80" s="70"/>
      <c r="F80" s="71"/>
      <c r="G80" s="64"/>
    </row>
    <row r="81" spans="1:7" s="1" customFormat="1" ht="12" customHeight="1" x14ac:dyDescent="0.25">
      <c r="A81" s="8"/>
      <c r="B81" s="69" t="s">
        <v>39</v>
      </c>
      <c r="C81" s="70"/>
      <c r="D81" s="70"/>
      <c r="E81" s="70"/>
      <c r="F81" s="71"/>
      <c r="G81" s="64"/>
    </row>
    <row r="82" spans="1:7" s="1" customFormat="1" ht="12" customHeight="1" x14ac:dyDescent="0.25">
      <c r="A82" s="8"/>
      <c r="B82" s="69" t="s">
        <v>40</v>
      </c>
      <c r="C82" s="70"/>
      <c r="D82" s="70"/>
      <c r="E82" s="70"/>
      <c r="F82" s="71"/>
      <c r="G82" s="64"/>
    </row>
    <row r="83" spans="1:7" s="1" customFormat="1" ht="12" customHeight="1" x14ac:dyDescent="0.25">
      <c r="A83" s="8"/>
      <c r="B83" s="69" t="s">
        <v>41</v>
      </c>
      <c r="C83" s="70"/>
      <c r="D83" s="70"/>
      <c r="E83" s="70"/>
      <c r="F83" s="71"/>
      <c r="G83" s="64"/>
    </row>
    <row r="84" spans="1:7" s="1" customFormat="1" ht="12" customHeight="1" x14ac:dyDescent="0.25">
      <c r="A84" s="8"/>
      <c r="B84" s="69" t="s">
        <v>42</v>
      </c>
      <c r="C84" s="70"/>
      <c r="D84" s="70"/>
      <c r="E84" s="70"/>
      <c r="F84" s="71"/>
      <c r="G84" s="64"/>
    </row>
    <row r="85" spans="1:7" s="1" customFormat="1" ht="12.75" customHeight="1" thickBot="1" x14ac:dyDescent="0.3">
      <c r="A85" s="8"/>
      <c r="B85" s="72" t="s">
        <v>43</v>
      </c>
      <c r="C85" s="73"/>
      <c r="D85" s="73"/>
      <c r="E85" s="73"/>
      <c r="F85" s="74"/>
      <c r="G85" s="64"/>
    </row>
    <row r="86" spans="1:7" s="1" customFormat="1" ht="12.75" customHeight="1" x14ac:dyDescent="0.25">
      <c r="A86" s="8"/>
      <c r="B86" s="65"/>
      <c r="C86" s="70"/>
      <c r="D86" s="70"/>
      <c r="E86" s="70"/>
      <c r="F86" s="70"/>
      <c r="G86" s="64"/>
    </row>
    <row r="87" spans="1:7" s="1" customFormat="1" ht="15" customHeight="1" thickBot="1" x14ac:dyDescent="0.3">
      <c r="A87" s="8"/>
      <c r="B87" s="174" t="s">
        <v>44</v>
      </c>
      <c r="C87" s="175"/>
      <c r="D87" s="75"/>
      <c r="E87" s="76"/>
      <c r="F87" s="76"/>
      <c r="G87" s="64"/>
    </row>
    <row r="88" spans="1:7" s="1" customFormat="1" ht="12" customHeight="1" x14ac:dyDescent="0.25">
      <c r="A88" s="8"/>
      <c r="B88" s="77" t="s">
        <v>31</v>
      </c>
      <c r="C88" s="78" t="s">
        <v>61</v>
      </c>
      <c r="D88" s="79" t="s">
        <v>45</v>
      </c>
      <c r="E88" s="76"/>
      <c r="F88" s="76"/>
      <c r="G88" s="64"/>
    </row>
    <row r="89" spans="1:7" s="1" customFormat="1" ht="12" customHeight="1" x14ac:dyDescent="0.25">
      <c r="A89" s="8"/>
      <c r="B89" s="80" t="s">
        <v>46</v>
      </c>
      <c r="C89" s="81">
        <f>G33</f>
        <v>4276000</v>
      </c>
      <c r="D89" s="82">
        <f>(C89/C95)</f>
        <v>0.55089822064222915</v>
      </c>
      <c r="E89" s="76"/>
      <c r="F89" s="76"/>
      <c r="G89" s="64"/>
    </row>
    <row r="90" spans="1:7" s="1" customFormat="1" ht="12" customHeight="1" x14ac:dyDescent="0.25">
      <c r="A90" s="8"/>
      <c r="B90" s="80" t="s">
        <v>47</v>
      </c>
      <c r="C90" s="81">
        <f>G38</f>
        <v>0</v>
      </c>
      <c r="D90" s="82">
        <v>0</v>
      </c>
      <c r="E90" s="76"/>
      <c r="F90" s="76"/>
      <c r="G90" s="64"/>
    </row>
    <row r="91" spans="1:7" s="1" customFormat="1" ht="12" customHeight="1" x14ac:dyDescent="0.25">
      <c r="A91" s="8"/>
      <c r="B91" s="80" t="s">
        <v>48</v>
      </c>
      <c r="C91" s="81">
        <f>G49</f>
        <v>106500</v>
      </c>
      <c r="D91" s="82">
        <f>(C91/C95)</f>
        <v>1.372092153844654E-2</v>
      </c>
      <c r="E91" s="76"/>
      <c r="F91" s="76"/>
      <c r="G91" s="64"/>
    </row>
    <row r="92" spans="1:7" s="1" customFormat="1" ht="12" customHeight="1" x14ac:dyDescent="0.25">
      <c r="A92" s="8"/>
      <c r="B92" s="80" t="s">
        <v>26</v>
      </c>
      <c r="C92" s="81">
        <f>G65</f>
        <v>2976756.5</v>
      </c>
      <c r="D92" s="82">
        <f>(C92/C95)</f>
        <v>0.38351025704751862</v>
      </c>
      <c r="E92" s="76"/>
      <c r="F92" s="76"/>
      <c r="G92" s="64"/>
    </row>
    <row r="93" spans="1:7" s="1" customFormat="1" ht="12" customHeight="1" x14ac:dyDescent="0.25">
      <c r="A93" s="8"/>
      <c r="B93" s="80" t="s">
        <v>49</v>
      </c>
      <c r="C93" s="83">
        <f>G70</f>
        <v>33000</v>
      </c>
      <c r="D93" s="82">
        <f>(C93/C95)</f>
        <v>4.2515531527580822E-3</v>
      </c>
      <c r="E93" s="84"/>
      <c r="F93" s="84"/>
      <c r="G93" s="64"/>
    </row>
    <row r="94" spans="1:7" s="1" customFormat="1" ht="12" customHeight="1" x14ac:dyDescent="0.25">
      <c r="A94" s="8"/>
      <c r="B94" s="80" t="s">
        <v>50</v>
      </c>
      <c r="C94" s="83">
        <f>G73</f>
        <v>369612.82500000001</v>
      </c>
      <c r="D94" s="82">
        <f>(C94/C95)</f>
        <v>4.7619047619047616E-2</v>
      </c>
      <c r="E94" s="84"/>
      <c r="F94" s="84"/>
      <c r="G94" s="64"/>
    </row>
    <row r="95" spans="1:7" s="1" customFormat="1" ht="12.75" customHeight="1" thickBot="1" x14ac:dyDescent="0.3">
      <c r="A95" s="8"/>
      <c r="B95" s="85" t="s">
        <v>64</v>
      </c>
      <c r="C95" s="86">
        <f>SUM(C89:C94)</f>
        <v>7761869.3250000002</v>
      </c>
      <c r="D95" s="87">
        <f>SUM(D89:D94)</f>
        <v>1</v>
      </c>
      <c r="E95" s="84"/>
      <c r="F95" s="84"/>
      <c r="G95" s="64"/>
    </row>
    <row r="96" spans="1:7" s="1" customFormat="1" ht="12" customHeight="1" x14ac:dyDescent="0.25">
      <c r="A96" s="8"/>
      <c r="B96" s="65"/>
      <c r="C96" s="63"/>
      <c r="D96" s="63"/>
      <c r="E96" s="63"/>
      <c r="F96" s="63"/>
      <c r="G96" s="64"/>
    </row>
    <row r="97" spans="1:7" s="1" customFormat="1" ht="12.75" customHeight="1" thickBot="1" x14ac:dyDescent="0.3">
      <c r="A97" s="8"/>
      <c r="B97" s="13"/>
      <c r="C97" s="63"/>
      <c r="D97" s="63"/>
      <c r="E97" s="63"/>
      <c r="F97" s="63"/>
      <c r="G97" s="64"/>
    </row>
    <row r="98" spans="1:7" s="1" customFormat="1" ht="12" customHeight="1" thickBot="1" x14ac:dyDescent="0.3">
      <c r="A98" s="8"/>
      <c r="B98" s="176" t="s">
        <v>65</v>
      </c>
      <c r="C98" s="177"/>
      <c r="D98" s="177"/>
      <c r="E98" s="178"/>
      <c r="F98" s="84"/>
      <c r="G98" s="64"/>
    </row>
    <row r="99" spans="1:7" s="1" customFormat="1" ht="12" customHeight="1" x14ac:dyDescent="0.25">
      <c r="A99" s="8"/>
      <c r="B99" s="88" t="s">
        <v>66</v>
      </c>
      <c r="C99" s="89">
        <v>49500</v>
      </c>
      <c r="D99" s="89">
        <v>50000</v>
      </c>
      <c r="E99" s="89">
        <v>50500</v>
      </c>
      <c r="F99" s="90"/>
      <c r="G99" s="91"/>
    </row>
    <row r="100" spans="1:7" s="1" customFormat="1" ht="12.75" customHeight="1" thickBot="1" x14ac:dyDescent="0.3">
      <c r="A100" s="8"/>
      <c r="B100" s="85" t="s">
        <v>67</v>
      </c>
      <c r="C100" s="86">
        <f>(G74/C99)</f>
        <v>156.80544090909092</v>
      </c>
      <c r="D100" s="86">
        <f>(G74/D99)</f>
        <v>155.23738650000001</v>
      </c>
      <c r="E100" s="92">
        <f>(G74/E99)</f>
        <v>153.70038267326734</v>
      </c>
      <c r="F100" s="90"/>
      <c r="G100" s="91">
        <v>0</v>
      </c>
    </row>
    <row r="101" spans="1:7" s="1" customFormat="1" ht="15.6" customHeight="1" x14ac:dyDescent="0.25">
      <c r="A101" s="8"/>
      <c r="B101" s="62" t="s">
        <v>51</v>
      </c>
      <c r="C101" s="70"/>
      <c r="D101" s="70"/>
      <c r="E101" s="70"/>
      <c r="F101" s="70"/>
      <c r="G101" s="93"/>
    </row>
    <row r="102" spans="1:7" ht="11.25" customHeight="1" x14ac:dyDescent="0.25">
      <c r="A102" s="8"/>
    </row>
  </sheetData>
  <mergeCells count="9">
    <mergeCell ref="B17:G17"/>
    <mergeCell ref="B87:C87"/>
    <mergeCell ref="B98:E98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ZANAHORIA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2023-04-27T13:10:41Z</dcterms:modified>
</cp:coreProperties>
</file>